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მოსალოდნელი ხარჯები" sheetId="2" r:id="rId1"/>
  </sheets>
  <definedNames>
    <definedName name="_xlnm._FilterDatabase" localSheetId="0" hidden="1">'მოსალოდნელი ხარჯები'!$A$2:$T$14</definedName>
    <definedName name="DATA1">#REF!</definedName>
    <definedName name="_xlnm.Print_Area" localSheetId="0">'მოსალოდნელი ხარჯები'!$B$2:$R$14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8" i="2" l="1"/>
  <c r="P58" i="2" s="1"/>
  <c r="R58" i="2" s="1"/>
  <c r="P66" i="2"/>
  <c r="R66" i="2" s="1"/>
  <c r="L66" i="2"/>
  <c r="K66" i="2"/>
  <c r="P65" i="2"/>
  <c r="R65" i="2" s="1"/>
  <c r="L65" i="2"/>
  <c r="K65" i="2"/>
  <c r="P64" i="2"/>
  <c r="R64" i="2" s="1"/>
  <c r="L64" i="2"/>
  <c r="K64" i="2"/>
  <c r="R63" i="2"/>
  <c r="P63" i="2"/>
  <c r="Q63" i="2" s="1"/>
  <c r="L63" i="2"/>
  <c r="K63" i="2"/>
  <c r="P62" i="2"/>
  <c r="R62" i="2" s="1"/>
  <c r="L62" i="2"/>
  <c r="K62" i="2"/>
  <c r="R61" i="2"/>
  <c r="Q61" i="2"/>
  <c r="P61" i="2"/>
  <c r="L61" i="2"/>
  <c r="K61" i="2"/>
  <c r="R60" i="2"/>
  <c r="P60" i="2"/>
  <c r="Q60" i="2" s="1"/>
  <c r="L60" i="2"/>
  <c r="K60" i="2"/>
  <c r="P59" i="2"/>
  <c r="R59" i="2" s="1"/>
  <c r="L59" i="2"/>
  <c r="K59" i="2"/>
  <c r="L58" i="2"/>
  <c r="R57" i="2"/>
  <c r="P57" i="2"/>
  <c r="Q57" i="2" s="1"/>
  <c r="L57" i="2"/>
  <c r="K57" i="2"/>
  <c r="N56" i="2"/>
  <c r="M56" i="2"/>
  <c r="M55" i="2" s="1"/>
  <c r="I56" i="2"/>
  <c r="I55" i="2" s="1"/>
  <c r="H56" i="2"/>
  <c r="H55" i="2" s="1"/>
  <c r="G56" i="2"/>
  <c r="G55" i="2" s="1"/>
  <c r="F56" i="2"/>
  <c r="E56" i="2"/>
  <c r="E55" i="2" s="1"/>
  <c r="D56" i="2"/>
  <c r="D55" i="2" s="1"/>
  <c r="N55" i="2"/>
  <c r="F55" i="2"/>
  <c r="J45" i="2"/>
  <c r="L45" i="2" s="1"/>
  <c r="J49" i="2"/>
  <c r="P53" i="2"/>
  <c r="R53" i="2" s="1"/>
  <c r="L53" i="2"/>
  <c r="K53" i="2"/>
  <c r="P52" i="2"/>
  <c r="R52" i="2" s="1"/>
  <c r="L52" i="2"/>
  <c r="K52" i="2"/>
  <c r="P51" i="2"/>
  <c r="R51" i="2" s="1"/>
  <c r="L51" i="2"/>
  <c r="K51" i="2"/>
  <c r="R50" i="2"/>
  <c r="P50" i="2"/>
  <c r="Q50" i="2" s="1"/>
  <c r="L50" i="2"/>
  <c r="K50" i="2"/>
  <c r="P49" i="2"/>
  <c r="R49" i="2" s="1"/>
  <c r="L49" i="2"/>
  <c r="K49" i="2"/>
  <c r="P48" i="2"/>
  <c r="R48" i="2" s="1"/>
  <c r="L48" i="2"/>
  <c r="K48" i="2"/>
  <c r="R47" i="2"/>
  <c r="Q47" i="2"/>
  <c r="P47" i="2"/>
  <c r="L47" i="2"/>
  <c r="K47" i="2"/>
  <c r="R46" i="2"/>
  <c r="P46" i="2"/>
  <c r="Q46" i="2" s="1"/>
  <c r="L46" i="2"/>
  <c r="K46" i="2"/>
  <c r="O43" i="2"/>
  <c r="O42" i="2" s="1"/>
  <c r="R44" i="2"/>
  <c r="P44" i="2"/>
  <c r="Q44" i="2" s="1"/>
  <c r="L44" i="2"/>
  <c r="K44" i="2"/>
  <c r="N43" i="2"/>
  <c r="M43" i="2"/>
  <c r="M42" i="2" s="1"/>
  <c r="I43" i="2"/>
  <c r="I42" i="2" s="1"/>
  <c r="H43" i="2"/>
  <c r="H42" i="2" s="1"/>
  <c r="G43" i="2"/>
  <c r="G42" i="2" s="1"/>
  <c r="F43" i="2"/>
  <c r="E43" i="2"/>
  <c r="E42" i="2" s="1"/>
  <c r="D43" i="2"/>
  <c r="D42" i="2" s="1"/>
  <c r="N42" i="2"/>
  <c r="F42" i="2"/>
  <c r="O32" i="2"/>
  <c r="P32" i="2"/>
  <c r="R32" i="2" s="1"/>
  <c r="J32" i="2"/>
  <c r="K37" i="2"/>
  <c r="P40" i="2"/>
  <c r="R40" i="2" s="1"/>
  <c r="L40" i="2"/>
  <c r="K40" i="2"/>
  <c r="P39" i="2"/>
  <c r="R39" i="2" s="1"/>
  <c r="L39" i="2"/>
  <c r="K39" i="2"/>
  <c r="R38" i="2"/>
  <c r="Q38" i="2"/>
  <c r="P38" i="2"/>
  <c r="L38" i="2"/>
  <c r="K38" i="2"/>
  <c r="P37" i="2"/>
  <c r="Q37" i="2" s="1"/>
  <c r="L37" i="2"/>
  <c r="P36" i="2"/>
  <c r="R36" i="2" s="1"/>
  <c r="L36" i="2"/>
  <c r="K36" i="2"/>
  <c r="P35" i="2"/>
  <c r="R35" i="2" s="1"/>
  <c r="L35" i="2"/>
  <c r="K35" i="2"/>
  <c r="R34" i="2"/>
  <c r="Q34" i="2"/>
  <c r="P34" i="2"/>
  <c r="L34" i="2"/>
  <c r="K34" i="2"/>
  <c r="R33" i="2"/>
  <c r="P33" i="2"/>
  <c r="Q33" i="2" s="1"/>
  <c r="L33" i="2"/>
  <c r="K33" i="2"/>
  <c r="L32" i="2"/>
  <c r="K32" i="2"/>
  <c r="P31" i="2"/>
  <c r="L31" i="2"/>
  <c r="K31" i="2"/>
  <c r="O30" i="2"/>
  <c r="O29" i="2" s="1"/>
  <c r="N30" i="2"/>
  <c r="N29" i="2" s="1"/>
  <c r="M30" i="2"/>
  <c r="M29" i="2" s="1"/>
  <c r="J30" i="2"/>
  <c r="L30" i="2" s="1"/>
  <c r="I30" i="2"/>
  <c r="I29" i="2" s="1"/>
  <c r="H30" i="2"/>
  <c r="G30" i="2"/>
  <c r="G29" i="2" s="1"/>
  <c r="F30" i="2"/>
  <c r="F29" i="2" s="1"/>
  <c r="E30" i="2"/>
  <c r="D30" i="2"/>
  <c r="H29" i="2"/>
  <c r="D29" i="2"/>
  <c r="P27" i="2"/>
  <c r="R27" i="2" s="1"/>
  <c r="L27" i="2"/>
  <c r="K27" i="2"/>
  <c r="P26" i="2"/>
  <c r="R26" i="2" s="1"/>
  <c r="L26" i="2"/>
  <c r="K26" i="2"/>
  <c r="P25" i="2"/>
  <c r="L25" i="2"/>
  <c r="K25" i="2"/>
  <c r="P24" i="2"/>
  <c r="R24" i="2" s="1"/>
  <c r="L24" i="2"/>
  <c r="K24" i="2"/>
  <c r="P23" i="2"/>
  <c r="R23" i="2" s="1"/>
  <c r="L23" i="2"/>
  <c r="K23" i="2"/>
  <c r="R22" i="2"/>
  <c r="Q22" i="2"/>
  <c r="P22" i="2"/>
  <c r="L22" i="2"/>
  <c r="K22" i="2"/>
  <c r="R21" i="2"/>
  <c r="P21" i="2"/>
  <c r="Q21" i="2" s="1"/>
  <c r="L21" i="2"/>
  <c r="K21" i="2"/>
  <c r="P20" i="2"/>
  <c r="R20" i="2" s="1"/>
  <c r="L20" i="2"/>
  <c r="K20" i="2"/>
  <c r="P19" i="2"/>
  <c r="R19" i="2" s="1"/>
  <c r="L19" i="2"/>
  <c r="K19" i="2"/>
  <c r="O17" i="2"/>
  <c r="O16" i="2" s="1"/>
  <c r="L18" i="2"/>
  <c r="K18" i="2"/>
  <c r="P18" i="2"/>
  <c r="N17" i="2"/>
  <c r="N16" i="2" s="1"/>
  <c r="M17" i="2"/>
  <c r="M16" i="2" s="1"/>
  <c r="J17" i="2"/>
  <c r="J16" i="2" s="1"/>
  <c r="I17" i="2"/>
  <c r="I16" i="2" s="1"/>
  <c r="H17" i="2"/>
  <c r="H16" i="2" s="1"/>
  <c r="G17" i="2"/>
  <c r="F17" i="2"/>
  <c r="F16" i="2" s="1"/>
  <c r="E17" i="2"/>
  <c r="D17" i="2"/>
  <c r="D16" i="2" s="1"/>
  <c r="G16" i="2"/>
  <c r="O56" i="2" l="1"/>
  <c r="O55" i="2" s="1"/>
  <c r="Q64" i="2"/>
  <c r="P56" i="2"/>
  <c r="Q58" i="2"/>
  <c r="Q65" i="2"/>
  <c r="K58" i="2"/>
  <c r="Q59" i="2"/>
  <c r="Q62" i="2"/>
  <c r="Q66" i="2"/>
  <c r="J56" i="2"/>
  <c r="Q51" i="2"/>
  <c r="P45" i="2"/>
  <c r="Q48" i="2"/>
  <c r="Q52" i="2"/>
  <c r="K45" i="2"/>
  <c r="Q49" i="2"/>
  <c r="Q53" i="2"/>
  <c r="J43" i="2"/>
  <c r="P30" i="2"/>
  <c r="R30" i="2" s="1"/>
  <c r="K30" i="2"/>
  <c r="R37" i="2"/>
  <c r="E29" i="2"/>
  <c r="Q31" i="2"/>
  <c r="Q35" i="2"/>
  <c r="Q39" i="2"/>
  <c r="J29" i="2"/>
  <c r="L29" i="2" s="1"/>
  <c r="R31" i="2"/>
  <c r="Q32" i="2"/>
  <c r="Q36" i="2"/>
  <c r="Q40" i="2"/>
  <c r="L17" i="2"/>
  <c r="K17" i="2"/>
  <c r="R25" i="2"/>
  <c r="Q25" i="2"/>
  <c r="L16" i="2"/>
  <c r="R18" i="2"/>
  <c r="Q18" i="2"/>
  <c r="P17" i="2"/>
  <c r="Q19" i="2"/>
  <c r="Q23" i="2"/>
  <c r="Q26" i="2"/>
  <c r="E16" i="2"/>
  <c r="K16" i="2" s="1"/>
  <c r="Q20" i="2"/>
  <c r="Q24" i="2"/>
  <c r="Q27" i="2"/>
  <c r="O12" i="2"/>
  <c r="R56" i="2" l="1"/>
  <c r="Q56" i="2"/>
  <c r="P55" i="2"/>
  <c r="L56" i="2"/>
  <c r="K56" i="2"/>
  <c r="J55" i="2"/>
  <c r="L43" i="2"/>
  <c r="K43" i="2"/>
  <c r="J42" i="2"/>
  <c r="R45" i="2"/>
  <c r="Q45" i="2"/>
  <c r="P43" i="2"/>
  <c r="P29" i="2"/>
  <c r="R29" i="2" s="1"/>
  <c r="Q30" i="2"/>
  <c r="K29" i="2"/>
  <c r="R17" i="2"/>
  <c r="Q17" i="2"/>
  <c r="P16" i="2"/>
  <c r="O5" i="2"/>
  <c r="J5" i="2"/>
  <c r="P12" i="2"/>
  <c r="R55" i="2" l="1"/>
  <c r="Q55" i="2"/>
  <c r="L55" i="2"/>
  <c r="K55" i="2"/>
  <c r="R43" i="2"/>
  <c r="Q43" i="2"/>
  <c r="P42" i="2"/>
  <c r="L42" i="2"/>
  <c r="K42" i="2"/>
  <c r="Q29" i="2"/>
  <c r="R16" i="2"/>
  <c r="Q16" i="2"/>
  <c r="N4" i="2"/>
  <c r="O4" i="2"/>
  <c r="O3" i="2" s="1"/>
  <c r="M4" i="2"/>
  <c r="D4" i="2"/>
  <c r="F4" i="2"/>
  <c r="G4" i="2"/>
  <c r="H4" i="2"/>
  <c r="I4" i="2"/>
  <c r="J4" i="2"/>
  <c r="E4" i="2"/>
  <c r="R42" i="2" l="1"/>
  <c r="Q42" i="2"/>
  <c r="K4" i="2"/>
  <c r="I3" i="2"/>
  <c r="N3" i="2"/>
  <c r="M3" i="2"/>
  <c r="H3" i="2" l="1"/>
  <c r="G3" i="2"/>
  <c r="F3" i="2"/>
  <c r="D3" i="2"/>
  <c r="L14" i="2"/>
  <c r="L13" i="2"/>
  <c r="P11" i="2"/>
  <c r="P10" i="2"/>
  <c r="P9" i="2"/>
  <c r="L8" i="2"/>
  <c r="L7" i="2"/>
  <c r="P6" i="2"/>
  <c r="Q6" i="2" s="1"/>
  <c r="P5" i="2"/>
  <c r="Q5" i="2" l="1"/>
  <c r="R11" i="2"/>
  <c r="Q11" i="2"/>
  <c r="R5" i="2"/>
  <c r="R9" i="2"/>
  <c r="Q9" i="2"/>
  <c r="K13" i="2"/>
  <c r="P13" i="2"/>
  <c r="R13" i="2" s="1"/>
  <c r="R6" i="2"/>
  <c r="R10" i="2"/>
  <c r="Q10" i="2"/>
  <c r="K14" i="2"/>
  <c r="P14" i="2"/>
  <c r="R14" i="2" s="1"/>
  <c r="K7" i="2"/>
  <c r="P7" i="2"/>
  <c r="R7" i="2" s="1"/>
  <c r="K8" i="2"/>
  <c r="P8" i="2"/>
  <c r="R8" i="2" s="1"/>
  <c r="R12" i="2"/>
  <c r="Q12" i="2"/>
  <c r="L6" i="2"/>
  <c r="K6" i="2"/>
  <c r="L5" i="2"/>
  <c r="K5" i="2"/>
  <c r="L10" i="2"/>
  <c r="K10" i="2"/>
  <c r="L11" i="2"/>
  <c r="K11" i="2"/>
  <c r="L9" i="2"/>
  <c r="K9" i="2"/>
  <c r="L12" i="2"/>
  <c r="K12" i="2"/>
  <c r="E3" i="2"/>
  <c r="P4" i="2" l="1"/>
  <c r="Q7" i="2"/>
  <c r="Q14" i="2"/>
  <c r="Q8" i="2"/>
  <c r="Q13" i="2"/>
  <c r="J3" i="2"/>
  <c r="L3" i="2" s="1"/>
  <c r="L4" i="2"/>
  <c r="Q4" i="2" l="1"/>
  <c r="P3" i="2"/>
  <c r="R4" i="2"/>
  <c r="K3" i="2"/>
  <c r="R3" i="2" l="1"/>
  <c r="Q3" i="2"/>
</calcChain>
</file>

<file path=xl/sharedStrings.xml><?xml version="1.0" encoding="utf-8"?>
<sst xmlns="http://schemas.openxmlformats.org/spreadsheetml/2006/main" count="192" uniqueCount="35">
  <si>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</si>
  <si>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</si>
  <si>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</si>
  <si>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</si>
  <si>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</si>
  <si>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</si>
  <si>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</si>
  <si>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</si>
  <si>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</si>
  <si>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</si>
  <si>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</si>
  <si>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</si>
  <si>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</si>
  <si>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</si>
  <si>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დამტკიცებული 6 თვე</t>
  </si>
  <si>
    <t>დაზუსტებული წლიური</t>
  </si>
  <si>
    <t>დაზუსტებული 6 თვე</t>
  </si>
  <si>
    <t>საკასო I კვარტალი</t>
  </si>
  <si>
    <t>მოსალოდნელი მაისი</t>
  </si>
  <si>
    <t>მოსალოდნელი ივნისი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</si>
  <si>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</si>
  <si>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</si>
  <si>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</si>
  <si>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</si>
  <si>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</si>
  <si>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</si>
  <si>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</si>
  <si>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</si>
  <si>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</si>
  <si>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აპარატი</t>
  </si>
  <si>
    <t>27 01 01</t>
  </si>
  <si>
    <t>27 03 04</t>
  </si>
  <si>
    <t xml:space="preserve">27 04 </t>
  </si>
  <si>
    <t>27 05 02</t>
  </si>
  <si>
    <t>27 06 05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</si>
</sst>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9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  <xf numFmtId="164" fontId="6" fillId="4" borderId="2" xfId="2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64" fontId="10" fillId="4" borderId="2" xfId="2" applyNumberFormat="1" applyFont="1" applyFill="1" applyBorder="1" applyAlignment="1" applyProtection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164" fontId="11" fillId="4" borderId="2" xfId="2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2" xfId="3" applyNumberFormat="1" applyFont="1" applyFill="1" applyBorder="1" applyAlignment="1">
      <alignment vertical="center" wrapText="1"/>
    </xf>
    <xf numFmtId="9" fontId="6" fillId="3" borderId="2" xfId="3" applyNumberFormat="1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3" borderId="0" xfId="3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showGridLines="0" tabSelected="1" zoomScaleNormal="100" zoomScaleSheetLayoutView="80" workbookViewId="0">
      <pane xSplit="3" ySplit="2" topLeftCell="E53" activePane="bottomRight" state="frozen"/>
      <selection pane="topRight" activeCell="D1" sqref="D1"/>
      <selection pane="bottomLeft" activeCell="A5" sqref="A5"/>
      <selection pane="bottomRight" activeCell="L65" sqref="L65"/>
    </sheetView>
  </sheetViews>
  <sheetFormatPr defaultColWidth="8.85546875" defaultRowHeight="15.75" x14ac:dyDescent="0.25"/>
  <cols>
    <col min="1" max="1" width="2.85546875" style="19" customWidth="1"/>
    <col min="2" max="2" width="18.42578125" style="17" customWidth="1"/>
    <col min="3" max="3" width="39.140625" style="17" customWidth="1"/>
    <col min="4" max="4" width="20.5703125" style="20" customWidth="1"/>
    <col min="5" max="5" width="21.140625" style="17" customWidth="1"/>
    <col min="6" max="6" width="18.28515625" style="17" hidden="1" customWidth="1"/>
    <col min="7" max="7" width="20.5703125" style="17" hidden="1" customWidth="1"/>
    <col min="8" max="8" width="21.5703125" style="17" hidden="1" customWidth="1"/>
    <col min="9" max="9" width="12.85546875" style="17" customWidth="1"/>
    <col min="10" max="10" width="17.5703125" style="17" customWidth="1"/>
    <col min="11" max="11" width="20.7109375" style="17" customWidth="1"/>
    <col min="12" max="12" width="21.7109375" style="17" customWidth="1"/>
    <col min="13" max="13" width="16.7109375" style="20" customWidth="1"/>
    <col min="14" max="14" width="15.85546875" style="17" customWidth="1"/>
    <col min="15" max="16" width="21.5703125" style="17" customWidth="1"/>
    <col min="17" max="17" width="20.28515625" style="17" customWidth="1"/>
    <col min="18" max="18" width="20.7109375" style="17" customWidth="1"/>
    <col min="19" max="19" width="95.5703125" style="17" customWidth="1"/>
    <col min="20" max="16384" width="8.85546875" style="17"/>
  </cols>
  <sheetData>
    <row r="1" spans="1:20" ht="18" customHeight="1" x14ac:dyDescent="0.25">
      <c r="A1" s="13"/>
      <c r="B1" s="14"/>
      <c r="C1" s="15"/>
      <c r="D1" s="15"/>
      <c r="M1" s="16"/>
    </row>
    <row r="2" spans="1:20" ht="77.25" customHeight="1" x14ac:dyDescent="0.25">
      <c r="A2" s="13"/>
      <c r="B2" s="22" t="s">
        <v>0</v>
      </c>
      <c r="C2" s="22" t="s">
        <v>1</v>
      </c>
      <c r="D2" s="21" t="s">
        <v>14</v>
      </c>
      <c r="E2" s="21" t="s">
        <v>16</v>
      </c>
      <c r="F2" s="21" t="s">
        <v>17</v>
      </c>
      <c r="G2" s="21" t="s">
        <v>18</v>
      </c>
      <c r="H2" s="21" t="s">
        <v>19</v>
      </c>
      <c r="I2" s="21" t="s">
        <v>25</v>
      </c>
      <c r="J2" s="21" t="s">
        <v>21</v>
      </c>
      <c r="K2" s="21" t="s">
        <v>27</v>
      </c>
      <c r="L2" s="21" t="s">
        <v>26</v>
      </c>
      <c r="M2" s="21" t="s">
        <v>20</v>
      </c>
      <c r="N2" s="21" t="s">
        <v>15</v>
      </c>
      <c r="O2" s="21" t="s">
        <v>24</v>
      </c>
      <c r="P2" s="21" t="s">
        <v>22</v>
      </c>
      <c r="Q2" s="21" t="s">
        <v>23</v>
      </c>
      <c r="R2" s="21" t="s">
        <v>28</v>
      </c>
      <c r="S2" s="26"/>
    </row>
    <row r="3" spans="1:20" ht="45.75" customHeight="1" x14ac:dyDescent="0.25">
      <c r="A3" s="18"/>
      <c r="B3" s="1" t="s">
        <v>30</v>
      </c>
      <c r="C3" s="2"/>
      <c r="D3" s="3">
        <f t="shared" ref="D3" si="0">D4+D12+D13+D14</f>
        <v>0</v>
      </c>
      <c r="E3" s="3">
        <f t="shared" ref="E3" si="1">E4+E12+E13+E14</f>
        <v>0</v>
      </c>
      <c r="F3" s="3">
        <f t="shared" ref="F3" si="2">F4+F12+F13+F14</f>
        <v>1540502.3299999998</v>
      </c>
      <c r="G3" s="3">
        <f>G4+G12+G13+G14</f>
        <v>0</v>
      </c>
      <c r="H3" s="3">
        <f t="shared" ref="H3:I3" si="3">H4+H12+H13+H14</f>
        <v>0</v>
      </c>
      <c r="I3" s="3">
        <f t="shared" si="3"/>
        <v>0</v>
      </c>
      <c r="J3" s="3">
        <f t="shared" ref="J3" si="4">J4+J12+J13+J14</f>
        <v>3889735</v>
      </c>
      <c r="K3" s="3">
        <f t="shared" ref="K3:K14" si="5">E3-J3</f>
        <v>-3889735</v>
      </c>
      <c r="L3" s="25" t="e">
        <f t="shared" ref="L3:L14" si="6">J3/E3</f>
        <v>#DIV/0!</v>
      </c>
      <c r="M3" s="6">
        <f t="shared" ref="M3:N3" si="7">M4+M12+M13+M14</f>
        <v>0</v>
      </c>
      <c r="N3" s="6">
        <f t="shared" si="7"/>
        <v>0</v>
      </c>
      <c r="O3" s="3">
        <f>O4+O12+O13+O14</f>
        <v>4909335</v>
      </c>
      <c r="P3" s="3">
        <f>P4+P12+P13+P14</f>
        <v>8799070</v>
      </c>
      <c r="Q3" s="3">
        <f t="shared" ref="Q3:Q14" si="8">N3-P3</f>
        <v>-8799070</v>
      </c>
      <c r="R3" s="23" t="e">
        <f t="shared" ref="R3:R14" si="9">P3/N3</f>
        <v>#DIV/0!</v>
      </c>
      <c r="S3" s="27"/>
      <c r="T3" s="17" t="s">
        <v>29</v>
      </c>
    </row>
    <row r="4" spans="1:20" ht="18" x14ac:dyDescent="0.25">
      <c r="A4" s="18"/>
      <c r="B4" s="7" t="s">
        <v>2</v>
      </c>
      <c r="C4" s="8" t="s">
        <v>3</v>
      </c>
      <c r="D4" s="5">
        <f>SUM(D5:D11)</f>
        <v>0</v>
      </c>
      <c r="E4" s="5">
        <f>SUM(E5:E11)</f>
        <v>0</v>
      </c>
      <c r="F4" s="5">
        <f t="shared" ref="F4:M4" si="10">SUM(F5:F11)</f>
        <v>1514351.3299999998</v>
      </c>
      <c r="G4" s="5">
        <f t="shared" si="10"/>
        <v>0</v>
      </c>
      <c r="H4" s="5">
        <f t="shared" si="10"/>
        <v>0</v>
      </c>
      <c r="I4" s="5">
        <f t="shared" si="10"/>
        <v>0</v>
      </c>
      <c r="J4" s="5">
        <f t="shared" si="10"/>
        <v>3862425</v>
      </c>
      <c r="K4" s="3">
        <f t="shared" si="5"/>
        <v>-3862425</v>
      </c>
      <c r="L4" s="25" t="e">
        <f t="shared" si="6"/>
        <v>#DIV/0!</v>
      </c>
      <c r="M4" s="4">
        <f t="shared" si="10"/>
        <v>0</v>
      </c>
      <c r="N4" s="4">
        <f t="shared" ref="N4" si="11">SUM(N5:N11)</f>
        <v>0</v>
      </c>
      <c r="O4" s="4">
        <f t="shared" ref="O4:P4" si="12">SUM(O5:O11)</f>
        <v>4841645</v>
      </c>
      <c r="P4" s="4">
        <f t="shared" si="12"/>
        <v>8704070</v>
      </c>
      <c r="Q4" s="3">
        <f t="shared" si="8"/>
        <v>-8704070</v>
      </c>
      <c r="R4" s="24" t="e">
        <f t="shared" si="9"/>
        <v>#DIV/0!</v>
      </c>
      <c r="S4" s="28"/>
      <c r="T4" s="17" t="s">
        <v>29</v>
      </c>
    </row>
    <row r="5" spans="1:20" ht="18" x14ac:dyDescent="0.25">
      <c r="A5" s="18"/>
      <c r="B5" s="9" t="s">
        <v>2</v>
      </c>
      <c r="C5" s="10" t="s">
        <v>4</v>
      </c>
      <c r="D5" s="3"/>
      <c r="E5" s="3"/>
      <c r="F5" s="3">
        <v>887609.99</v>
      </c>
      <c r="G5" s="3"/>
      <c r="H5" s="3"/>
      <c r="I5" s="3"/>
      <c r="J5" s="3">
        <f>1932200/5*6</f>
        <v>2318640</v>
      </c>
      <c r="K5" s="3">
        <f t="shared" si="5"/>
        <v>-2318640</v>
      </c>
      <c r="L5" s="25" t="e">
        <f t="shared" si="6"/>
        <v>#DIV/0!</v>
      </c>
      <c r="M5" s="11"/>
      <c r="N5" s="11"/>
      <c r="O5" s="3">
        <f>5392000-J5</f>
        <v>3073360</v>
      </c>
      <c r="P5" s="3">
        <f t="shared" ref="P5:P14" si="13">J5+O5</f>
        <v>5392000</v>
      </c>
      <c r="Q5" s="3">
        <f t="shared" si="8"/>
        <v>-5392000</v>
      </c>
      <c r="R5" s="23" t="e">
        <f t="shared" si="9"/>
        <v>#DIV/0!</v>
      </c>
      <c r="S5" s="27"/>
      <c r="T5" s="17" t="s">
        <v>29</v>
      </c>
    </row>
    <row r="6" spans="1:20" ht="18" x14ac:dyDescent="0.25">
      <c r="A6" s="18"/>
      <c r="B6" s="9" t="s">
        <v>2</v>
      </c>
      <c r="C6" s="10" t="s">
        <v>5</v>
      </c>
      <c r="D6" s="3"/>
      <c r="E6" s="3"/>
      <c r="F6" s="3">
        <v>595954.68000000005</v>
      </c>
      <c r="G6" s="3"/>
      <c r="H6" s="3"/>
      <c r="I6" s="3"/>
      <c r="J6" s="3">
        <v>1469000</v>
      </c>
      <c r="K6" s="3">
        <f t="shared" si="5"/>
        <v>-1469000</v>
      </c>
      <c r="L6" s="25" t="e">
        <f t="shared" si="6"/>
        <v>#DIV/0!</v>
      </c>
      <c r="M6" s="11"/>
      <c r="N6" s="11"/>
      <c r="O6" s="3">
        <v>1690000</v>
      </c>
      <c r="P6" s="3">
        <f t="shared" si="13"/>
        <v>3159000</v>
      </c>
      <c r="Q6" s="3">
        <f t="shared" si="8"/>
        <v>-3159000</v>
      </c>
      <c r="R6" s="23" t="e">
        <f t="shared" si="9"/>
        <v>#DIV/0!</v>
      </c>
      <c r="S6" s="27"/>
      <c r="T6" s="17" t="s">
        <v>29</v>
      </c>
    </row>
    <row r="7" spans="1:20" ht="18" x14ac:dyDescent="0.25">
      <c r="A7" s="18"/>
      <c r="B7" s="9" t="s">
        <v>2</v>
      </c>
      <c r="C7" s="10" t="s">
        <v>6</v>
      </c>
      <c r="D7" s="3"/>
      <c r="E7" s="3"/>
      <c r="F7" s="3"/>
      <c r="G7" s="3"/>
      <c r="H7" s="3"/>
      <c r="I7" s="3"/>
      <c r="J7" s="3"/>
      <c r="K7" s="3">
        <f t="shared" si="5"/>
        <v>0</v>
      </c>
      <c r="L7" s="25" t="e">
        <f t="shared" si="6"/>
        <v>#DIV/0!</v>
      </c>
      <c r="M7" s="11"/>
      <c r="N7" s="11"/>
      <c r="O7" s="3"/>
      <c r="P7" s="3">
        <f t="shared" si="13"/>
        <v>0</v>
      </c>
      <c r="Q7" s="3">
        <f t="shared" si="8"/>
        <v>0</v>
      </c>
      <c r="R7" s="23" t="e">
        <f t="shared" si="9"/>
        <v>#DIV/0!</v>
      </c>
      <c r="S7" s="27"/>
      <c r="T7" s="17" t="s">
        <v>29</v>
      </c>
    </row>
    <row r="8" spans="1:20" ht="18" x14ac:dyDescent="0.25">
      <c r="A8" s="18"/>
      <c r="B8" s="9" t="s">
        <v>2</v>
      </c>
      <c r="C8" s="12" t="s">
        <v>7</v>
      </c>
      <c r="D8" s="3"/>
      <c r="E8" s="3"/>
      <c r="F8" s="3"/>
      <c r="G8" s="3"/>
      <c r="H8" s="3"/>
      <c r="I8" s="3"/>
      <c r="J8" s="3"/>
      <c r="K8" s="3">
        <f t="shared" si="5"/>
        <v>0</v>
      </c>
      <c r="L8" s="25" t="e">
        <f t="shared" si="6"/>
        <v>#DIV/0!</v>
      </c>
      <c r="M8" s="11"/>
      <c r="N8" s="11"/>
      <c r="O8" s="3"/>
      <c r="P8" s="3">
        <f t="shared" si="13"/>
        <v>0</v>
      </c>
      <c r="Q8" s="3">
        <f t="shared" si="8"/>
        <v>0</v>
      </c>
      <c r="R8" s="23" t="e">
        <f t="shared" si="9"/>
        <v>#DIV/0!</v>
      </c>
      <c r="S8" s="27"/>
      <c r="T8" s="17" t="s">
        <v>29</v>
      </c>
    </row>
    <row r="9" spans="1:20" ht="18" x14ac:dyDescent="0.25">
      <c r="A9" s="18"/>
      <c r="B9" s="9" t="s">
        <v>2</v>
      </c>
      <c r="C9" s="12" t="s">
        <v>8</v>
      </c>
      <c r="D9" s="3"/>
      <c r="E9" s="3"/>
      <c r="F9" s="3"/>
      <c r="G9" s="3"/>
      <c r="H9" s="3"/>
      <c r="I9" s="3"/>
      <c r="J9" s="3"/>
      <c r="K9" s="3">
        <f t="shared" si="5"/>
        <v>0</v>
      </c>
      <c r="L9" s="25" t="e">
        <f t="shared" si="6"/>
        <v>#DIV/0!</v>
      </c>
      <c r="M9" s="11"/>
      <c r="N9" s="11"/>
      <c r="O9" s="3"/>
      <c r="P9" s="3">
        <f t="shared" si="13"/>
        <v>0</v>
      </c>
      <c r="Q9" s="3">
        <f t="shared" si="8"/>
        <v>0</v>
      </c>
      <c r="R9" s="23" t="e">
        <f t="shared" si="9"/>
        <v>#DIV/0!</v>
      </c>
      <c r="S9" s="27"/>
      <c r="T9" s="17" t="s">
        <v>29</v>
      </c>
    </row>
    <row r="10" spans="1:20" ht="18" x14ac:dyDescent="0.25">
      <c r="A10" s="18"/>
      <c r="B10" s="9" t="s">
        <v>2</v>
      </c>
      <c r="C10" s="12" t="s">
        <v>9</v>
      </c>
      <c r="D10" s="3"/>
      <c r="E10" s="3"/>
      <c r="F10" s="3">
        <v>25458.9</v>
      </c>
      <c r="G10" s="3"/>
      <c r="H10" s="3"/>
      <c r="I10" s="3"/>
      <c r="J10" s="3">
        <v>61500</v>
      </c>
      <c r="K10" s="3">
        <f t="shared" si="5"/>
        <v>-61500</v>
      </c>
      <c r="L10" s="25" t="e">
        <f t="shared" si="6"/>
        <v>#DIV/0!</v>
      </c>
      <c r="M10" s="11"/>
      <c r="N10" s="11"/>
      <c r="O10" s="3">
        <v>65000</v>
      </c>
      <c r="P10" s="3">
        <f t="shared" si="13"/>
        <v>126500</v>
      </c>
      <c r="Q10" s="3">
        <f t="shared" si="8"/>
        <v>-126500</v>
      </c>
      <c r="R10" s="23" t="e">
        <f t="shared" si="9"/>
        <v>#DIV/0!</v>
      </c>
      <c r="S10" s="27"/>
      <c r="T10" s="17" t="s">
        <v>29</v>
      </c>
    </row>
    <row r="11" spans="1:20" ht="18" x14ac:dyDescent="0.25">
      <c r="A11" s="18"/>
      <c r="B11" s="9" t="s">
        <v>2</v>
      </c>
      <c r="C11" s="12" t="s">
        <v>10</v>
      </c>
      <c r="D11" s="3"/>
      <c r="E11" s="3"/>
      <c r="F11" s="3">
        <v>5327.76</v>
      </c>
      <c r="G11" s="3"/>
      <c r="H11" s="3"/>
      <c r="I11" s="3"/>
      <c r="J11" s="3">
        <v>13285</v>
      </c>
      <c r="K11" s="3">
        <f t="shared" si="5"/>
        <v>-13285</v>
      </c>
      <c r="L11" s="25" t="e">
        <f t="shared" si="6"/>
        <v>#DIV/0!</v>
      </c>
      <c r="M11" s="11"/>
      <c r="N11" s="11"/>
      <c r="O11" s="3">
        <v>13285</v>
      </c>
      <c r="P11" s="3">
        <f t="shared" si="13"/>
        <v>26570</v>
      </c>
      <c r="Q11" s="3">
        <f t="shared" si="8"/>
        <v>-26570</v>
      </c>
      <c r="R11" s="23" t="e">
        <f t="shared" si="9"/>
        <v>#DIV/0!</v>
      </c>
      <c r="S11" s="27"/>
      <c r="T11" s="17" t="s">
        <v>29</v>
      </c>
    </row>
    <row r="12" spans="1:20" ht="36" x14ac:dyDescent="0.25">
      <c r="A12" s="18"/>
      <c r="B12" s="9" t="s">
        <v>2</v>
      </c>
      <c r="C12" s="8" t="s">
        <v>11</v>
      </c>
      <c r="D12" s="5"/>
      <c r="E12" s="5"/>
      <c r="F12" s="5">
        <v>26151</v>
      </c>
      <c r="G12" s="5"/>
      <c r="H12" s="5"/>
      <c r="I12" s="5"/>
      <c r="J12" s="3">
        <v>27310</v>
      </c>
      <c r="K12" s="3">
        <f t="shared" si="5"/>
        <v>-27310</v>
      </c>
      <c r="L12" s="25" t="e">
        <f t="shared" si="6"/>
        <v>#DIV/0!</v>
      </c>
      <c r="M12" s="4"/>
      <c r="N12" s="4"/>
      <c r="O12" s="5">
        <f>95000-J12</f>
        <v>67690</v>
      </c>
      <c r="P12" s="5">
        <f>J12+O12</f>
        <v>95000</v>
      </c>
      <c r="Q12" s="5">
        <f t="shared" si="8"/>
        <v>-95000</v>
      </c>
      <c r="R12" s="24" t="e">
        <f t="shared" si="9"/>
        <v>#DIV/0!</v>
      </c>
      <c r="S12" s="28"/>
      <c r="T12" s="17" t="s">
        <v>29</v>
      </c>
    </row>
    <row r="13" spans="1:20" ht="18" x14ac:dyDescent="0.25">
      <c r="A13" s="18"/>
      <c r="B13" s="9" t="s">
        <v>2</v>
      </c>
      <c r="C13" s="8" t="s">
        <v>12</v>
      </c>
      <c r="D13" s="5"/>
      <c r="E13" s="5"/>
      <c r="F13" s="5"/>
      <c r="G13" s="5"/>
      <c r="H13" s="5"/>
      <c r="I13" s="5"/>
      <c r="J13" s="3"/>
      <c r="K13" s="3">
        <f t="shared" si="5"/>
        <v>0</v>
      </c>
      <c r="L13" s="25" t="e">
        <f t="shared" si="6"/>
        <v>#DIV/0!</v>
      </c>
      <c r="M13" s="4"/>
      <c r="N13" s="4"/>
      <c r="O13" s="5"/>
      <c r="P13" s="5">
        <f t="shared" si="13"/>
        <v>0</v>
      </c>
      <c r="Q13" s="5">
        <f t="shared" si="8"/>
        <v>0</v>
      </c>
      <c r="R13" s="24" t="e">
        <f t="shared" si="9"/>
        <v>#DIV/0!</v>
      </c>
      <c r="S13" s="28"/>
      <c r="T13" s="17" t="s">
        <v>29</v>
      </c>
    </row>
    <row r="14" spans="1:20" ht="18" x14ac:dyDescent="0.25">
      <c r="A14" s="18"/>
      <c r="B14" s="9" t="s">
        <v>2</v>
      </c>
      <c r="C14" s="8" t="s">
        <v>13</v>
      </c>
      <c r="D14" s="5"/>
      <c r="E14" s="5"/>
      <c r="F14" s="5"/>
      <c r="G14" s="5"/>
      <c r="H14" s="5"/>
      <c r="I14" s="5"/>
      <c r="J14" s="3"/>
      <c r="K14" s="3">
        <f t="shared" si="5"/>
        <v>0</v>
      </c>
      <c r="L14" s="25" t="e">
        <f t="shared" si="6"/>
        <v>#DIV/0!</v>
      </c>
      <c r="M14" s="4"/>
      <c r="N14" s="4"/>
      <c r="O14" s="5"/>
      <c r="P14" s="5">
        <f t="shared" si="13"/>
        <v>0</v>
      </c>
      <c r="Q14" s="5">
        <f t="shared" si="8"/>
        <v>0</v>
      </c>
      <c r="R14" s="24" t="e">
        <f t="shared" si="9"/>
        <v>#DIV/0!</v>
      </c>
      <c r="S14" s="28"/>
      <c r="T14" s="17" t="s">
        <v>29</v>
      </c>
    </row>
    <row r="16" spans="1:20" ht="45.75" customHeight="1" x14ac:dyDescent="0.25">
      <c r="A16" s="18"/>
      <c r="B16" s="1" t="s">
        <v>31</v>
      </c>
      <c r="C16" s="2"/>
      <c r="D16" s="3">
        <f t="shared" ref="D16:F16" si="14">D17+D25+D26+D27</f>
        <v>0</v>
      </c>
      <c r="E16" s="3">
        <f t="shared" si="14"/>
        <v>0</v>
      </c>
      <c r="F16" s="3">
        <f t="shared" si="14"/>
        <v>1540502.3299999998</v>
      </c>
      <c r="G16" s="3">
        <f>G17+G25+G26+G27</f>
        <v>0</v>
      </c>
      <c r="H16" s="3">
        <f t="shared" ref="H16:J16" si="15">H17+H25+H26+H27</f>
        <v>0</v>
      </c>
      <c r="I16" s="3">
        <f t="shared" si="15"/>
        <v>0</v>
      </c>
      <c r="J16" s="3">
        <f t="shared" si="15"/>
        <v>10000</v>
      </c>
      <c r="K16" s="3">
        <f t="shared" ref="K16:K27" si="16">E16-J16</f>
        <v>-10000</v>
      </c>
      <c r="L16" s="25" t="e">
        <f t="shared" ref="L16:L27" si="17">J16/E16</f>
        <v>#DIV/0!</v>
      </c>
      <c r="M16" s="6">
        <f t="shared" ref="M16:N16" si="18">M17+M25+M26+M27</f>
        <v>0</v>
      </c>
      <c r="N16" s="6">
        <f t="shared" si="18"/>
        <v>0</v>
      </c>
      <c r="O16" s="3">
        <f>O17+O25+O26+O27</f>
        <v>20000</v>
      </c>
      <c r="P16" s="3">
        <f>P17+P25+P26+P27</f>
        <v>30000</v>
      </c>
      <c r="Q16" s="3">
        <f t="shared" ref="Q16:Q27" si="19">N16-P16</f>
        <v>-30000</v>
      </c>
      <c r="R16" s="23" t="e">
        <f t="shared" ref="R16:R27" si="20">P16/N16</f>
        <v>#DIV/0!</v>
      </c>
      <c r="S16" s="27"/>
      <c r="T16" s="17" t="s">
        <v>29</v>
      </c>
    </row>
    <row r="17" spans="1:20" ht="18" x14ac:dyDescent="0.25">
      <c r="A17" s="18"/>
      <c r="B17" s="7" t="s">
        <v>2</v>
      </c>
      <c r="C17" s="8" t="s">
        <v>3</v>
      </c>
      <c r="D17" s="5">
        <f>SUM(D18:D24)</f>
        <v>0</v>
      </c>
      <c r="E17" s="5">
        <f>SUM(E18:E24)</f>
        <v>0</v>
      </c>
      <c r="F17" s="5">
        <f t="shared" ref="F17:M17" si="21">SUM(F18:F24)</f>
        <v>1514351.3299999998</v>
      </c>
      <c r="G17" s="5">
        <f t="shared" si="21"/>
        <v>0</v>
      </c>
      <c r="H17" s="5">
        <f t="shared" si="21"/>
        <v>0</v>
      </c>
      <c r="I17" s="5">
        <f t="shared" si="21"/>
        <v>0</v>
      </c>
      <c r="J17" s="5">
        <f t="shared" si="21"/>
        <v>10000</v>
      </c>
      <c r="K17" s="3">
        <f t="shared" si="16"/>
        <v>-10000</v>
      </c>
      <c r="L17" s="25" t="e">
        <f t="shared" si="17"/>
        <v>#DIV/0!</v>
      </c>
      <c r="M17" s="4">
        <f t="shared" ref="M17:T17" si="22">SUM(M18:M24)</f>
        <v>0</v>
      </c>
      <c r="N17" s="4">
        <f t="shared" si="22"/>
        <v>0</v>
      </c>
      <c r="O17" s="4">
        <f t="shared" si="22"/>
        <v>20000</v>
      </c>
      <c r="P17" s="4">
        <f t="shared" si="22"/>
        <v>30000</v>
      </c>
      <c r="Q17" s="3">
        <f t="shared" si="19"/>
        <v>-30000</v>
      </c>
      <c r="R17" s="24" t="e">
        <f t="shared" si="20"/>
        <v>#DIV/0!</v>
      </c>
      <c r="S17" s="28"/>
      <c r="T17" s="17" t="s">
        <v>29</v>
      </c>
    </row>
    <row r="18" spans="1:20" ht="18" x14ac:dyDescent="0.25">
      <c r="A18" s="18"/>
      <c r="B18" s="9" t="s">
        <v>2</v>
      </c>
      <c r="C18" s="10" t="s">
        <v>4</v>
      </c>
      <c r="D18" s="3"/>
      <c r="E18" s="3"/>
      <c r="F18" s="3">
        <v>887609.99</v>
      </c>
      <c r="G18" s="3"/>
      <c r="H18" s="3"/>
      <c r="I18" s="3"/>
      <c r="J18" s="3"/>
      <c r="K18" s="3">
        <f t="shared" si="16"/>
        <v>0</v>
      </c>
      <c r="L18" s="25" t="e">
        <f t="shared" si="17"/>
        <v>#DIV/0!</v>
      </c>
      <c r="M18" s="11"/>
      <c r="N18" s="11"/>
      <c r="O18" s="3"/>
      <c r="P18" s="3">
        <f t="shared" ref="P18:P27" si="23">J18+O18</f>
        <v>0</v>
      </c>
      <c r="Q18" s="3">
        <f t="shared" si="19"/>
        <v>0</v>
      </c>
      <c r="R18" s="23" t="e">
        <f t="shared" si="20"/>
        <v>#DIV/0!</v>
      </c>
      <c r="S18" s="27"/>
      <c r="T18" s="17" t="s">
        <v>29</v>
      </c>
    </row>
    <row r="19" spans="1:20" ht="18" x14ac:dyDescent="0.25">
      <c r="A19" s="18"/>
      <c r="B19" s="9" t="s">
        <v>2</v>
      </c>
      <c r="C19" s="10" t="s">
        <v>5</v>
      </c>
      <c r="D19" s="3"/>
      <c r="E19" s="3"/>
      <c r="F19" s="3">
        <v>595954.68000000005</v>
      </c>
      <c r="G19" s="3"/>
      <c r="H19" s="3"/>
      <c r="I19" s="3"/>
      <c r="J19" s="3"/>
      <c r="K19" s="3">
        <f t="shared" si="16"/>
        <v>0</v>
      </c>
      <c r="L19" s="25" t="e">
        <f t="shared" si="17"/>
        <v>#DIV/0!</v>
      </c>
      <c r="M19" s="11"/>
      <c r="N19" s="11"/>
      <c r="O19" s="3"/>
      <c r="P19" s="3">
        <f t="shared" si="23"/>
        <v>0</v>
      </c>
      <c r="Q19" s="3">
        <f t="shared" si="19"/>
        <v>0</v>
      </c>
      <c r="R19" s="23" t="e">
        <f t="shared" si="20"/>
        <v>#DIV/0!</v>
      </c>
      <c r="S19" s="27"/>
      <c r="T19" s="17" t="s">
        <v>29</v>
      </c>
    </row>
    <row r="20" spans="1:20" ht="18" x14ac:dyDescent="0.25">
      <c r="A20" s="18"/>
      <c r="B20" s="9" t="s">
        <v>2</v>
      </c>
      <c r="C20" s="10" t="s">
        <v>6</v>
      </c>
      <c r="D20" s="3"/>
      <c r="E20" s="3"/>
      <c r="F20" s="3"/>
      <c r="G20" s="3"/>
      <c r="H20" s="3"/>
      <c r="I20" s="3"/>
      <c r="J20" s="3"/>
      <c r="K20" s="3">
        <f t="shared" si="16"/>
        <v>0</v>
      </c>
      <c r="L20" s="25" t="e">
        <f t="shared" si="17"/>
        <v>#DIV/0!</v>
      </c>
      <c r="M20" s="11"/>
      <c r="N20" s="11"/>
      <c r="O20" s="3"/>
      <c r="P20" s="3">
        <f t="shared" si="23"/>
        <v>0</v>
      </c>
      <c r="Q20" s="3">
        <f t="shared" si="19"/>
        <v>0</v>
      </c>
      <c r="R20" s="23" t="e">
        <f t="shared" si="20"/>
        <v>#DIV/0!</v>
      </c>
      <c r="S20" s="27"/>
      <c r="T20" s="17" t="s">
        <v>29</v>
      </c>
    </row>
    <row r="21" spans="1:20" ht="18" x14ac:dyDescent="0.25">
      <c r="A21" s="18"/>
      <c r="B21" s="9" t="s">
        <v>2</v>
      </c>
      <c r="C21" s="12" t="s">
        <v>7</v>
      </c>
      <c r="D21" s="3"/>
      <c r="E21" s="3"/>
      <c r="F21" s="3"/>
      <c r="G21" s="3"/>
      <c r="H21" s="3"/>
      <c r="I21" s="3"/>
      <c r="J21" s="3"/>
      <c r="K21" s="3">
        <f t="shared" si="16"/>
        <v>0</v>
      </c>
      <c r="L21" s="25" t="e">
        <f t="shared" si="17"/>
        <v>#DIV/0!</v>
      </c>
      <c r="M21" s="11"/>
      <c r="N21" s="11"/>
      <c r="O21" s="3"/>
      <c r="P21" s="3">
        <f t="shared" si="23"/>
        <v>0</v>
      </c>
      <c r="Q21" s="3">
        <f t="shared" si="19"/>
        <v>0</v>
      </c>
      <c r="R21" s="23" t="e">
        <f t="shared" si="20"/>
        <v>#DIV/0!</v>
      </c>
      <c r="S21" s="27"/>
      <c r="T21" s="17" t="s">
        <v>29</v>
      </c>
    </row>
    <row r="22" spans="1:20" ht="18" x14ac:dyDescent="0.25">
      <c r="A22" s="18"/>
      <c r="B22" s="9" t="s">
        <v>2</v>
      </c>
      <c r="C22" s="12" t="s">
        <v>8</v>
      </c>
      <c r="D22" s="3"/>
      <c r="E22" s="3"/>
      <c r="F22" s="3"/>
      <c r="G22" s="3"/>
      <c r="H22" s="3"/>
      <c r="I22" s="3"/>
      <c r="J22" s="3"/>
      <c r="K22" s="3">
        <f t="shared" si="16"/>
        <v>0</v>
      </c>
      <c r="L22" s="25" t="e">
        <f t="shared" si="17"/>
        <v>#DIV/0!</v>
      </c>
      <c r="M22" s="11"/>
      <c r="N22" s="11"/>
      <c r="O22" s="3"/>
      <c r="P22" s="3">
        <f t="shared" si="23"/>
        <v>0</v>
      </c>
      <c r="Q22" s="3">
        <f t="shared" si="19"/>
        <v>0</v>
      </c>
      <c r="R22" s="23" t="e">
        <f t="shared" si="20"/>
        <v>#DIV/0!</v>
      </c>
      <c r="S22" s="27"/>
      <c r="T22" s="17" t="s">
        <v>29</v>
      </c>
    </row>
    <row r="23" spans="1:20" ht="18" x14ac:dyDescent="0.25">
      <c r="A23" s="18"/>
      <c r="B23" s="9" t="s">
        <v>2</v>
      </c>
      <c r="C23" s="12" t="s">
        <v>9</v>
      </c>
      <c r="D23" s="3"/>
      <c r="E23" s="3"/>
      <c r="F23" s="3">
        <v>25458.9</v>
      </c>
      <c r="G23" s="3"/>
      <c r="H23" s="3"/>
      <c r="I23" s="3"/>
      <c r="J23" s="3"/>
      <c r="K23" s="3">
        <f t="shared" si="16"/>
        <v>0</v>
      </c>
      <c r="L23" s="25" t="e">
        <f t="shared" si="17"/>
        <v>#DIV/0!</v>
      </c>
      <c r="M23" s="11"/>
      <c r="N23" s="11"/>
      <c r="O23" s="3"/>
      <c r="P23" s="3">
        <f t="shared" si="23"/>
        <v>0</v>
      </c>
      <c r="Q23" s="3">
        <f t="shared" si="19"/>
        <v>0</v>
      </c>
      <c r="R23" s="23" t="e">
        <f t="shared" si="20"/>
        <v>#DIV/0!</v>
      </c>
      <c r="S23" s="27"/>
      <c r="T23" s="17" t="s">
        <v>29</v>
      </c>
    </row>
    <row r="24" spans="1:20" ht="18" x14ac:dyDescent="0.25">
      <c r="A24" s="18"/>
      <c r="B24" s="9" t="s">
        <v>2</v>
      </c>
      <c r="C24" s="12" t="s">
        <v>10</v>
      </c>
      <c r="D24" s="3"/>
      <c r="E24" s="3"/>
      <c r="F24" s="3">
        <v>5327.76</v>
      </c>
      <c r="G24" s="3"/>
      <c r="H24" s="3"/>
      <c r="I24" s="3"/>
      <c r="J24" s="3">
        <v>10000</v>
      </c>
      <c r="K24" s="3">
        <f t="shared" si="16"/>
        <v>-10000</v>
      </c>
      <c r="L24" s="25" t="e">
        <f t="shared" si="17"/>
        <v>#DIV/0!</v>
      </c>
      <c r="M24" s="11"/>
      <c r="N24" s="11"/>
      <c r="O24" s="3">
        <v>20000</v>
      </c>
      <c r="P24" s="3">
        <f t="shared" si="23"/>
        <v>30000</v>
      </c>
      <c r="Q24" s="3">
        <f t="shared" si="19"/>
        <v>-30000</v>
      </c>
      <c r="R24" s="23" t="e">
        <f t="shared" si="20"/>
        <v>#DIV/0!</v>
      </c>
      <c r="S24" s="27"/>
      <c r="T24" s="17" t="s">
        <v>29</v>
      </c>
    </row>
    <row r="25" spans="1:20" ht="36" x14ac:dyDescent="0.25">
      <c r="A25" s="18"/>
      <c r="B25" s="9" t="s">
        <v>2</v>
      </c>
      <c r="C25" s="8" t="s">
        <v>11</v>
      </c>
      <c r="D25" s="5"/>
      <c r="E25" s="5"/>
      <c r="F25" s="5">
        <v>26151</v>
      </c>
      <c r="G25" s="5"/>
      <c r="H25" s="5"/>
      <c r="I25" s="5"/>
      <c r="J25" s="3"/>
      <c r="K25" s="3">
        <f t="shared" si="16"/>
        <v>0</v>
      </c>
      <c r="L25" s="25" t="e">
        <f t="shared" si="17"/>
        <v>#DIV/0!</v>
      </c>
      <c r="M25" s="4"/>
      <c r="N25" s="4"/>
      <c r="O25" s="5"/>
      <c r="P25" s="5">
        <f>J25+O25</f>
        <v>0</v>
      </c>
      <c r="Q25" s="5">
        <f t="shared" si="19"/>
        <v>0</v>
      </c>
      <c r="R25" s="24" t="e">
        <f t="shared" si="20"/>
        <v>#DIV/0!</v>
      </c>
      <c r="S25" s="28"/>
      <c r="T25" s="17" t="s">
        <v>29</v>
      </c>
    </row>
    <row r="26" spans="1:20" ht="18" x14ac:dyDescent="0.25">
      <c r="A26" s="18"/>
      <c r="B26" s="9" t="s">
        <v>2</v>
      </c>
      <c r="C26" s="8" t="s">
        <v>12</v>
      </c>
      <c r="D26" s="5"/>
      <c r="E26" s="5"/>
      <c r="F26" s="5"/>
      <c r="G26" s="5"/>
      <c r="H26" s="5"/>
      <c r="I26" s="5"/>
      <c r="J26" s="3"/>
      <c r="K26" s="3">
        <f t="shared" si="16"/>
        <v>0</v>
      </c>
      <c r="L26" s="25" t="e">
        <f t="shared" si="17"/>
        <v>#DIV/0!</v>
      </c>
      <c r="M26" s="4"/>
      <c r="N26" s="4"/>
      <c r="O26" s="5"/>
      <c r="P26" s="5">
        <f t="shared" ref="P26:P27" si="24">J26+O26</f>
        <v>0</v>
      </c>
      <c r="Q26" s="5">
        <f t="shared" si="19"/>
        <v>0</v>
      </c>
      <c r="R26" s="24" t="e">
        <f t="shared" si="20"/>
        <v>#DIV/0!</v>
      </c>
      <c r="S26" s="28"/>
      <c r="T26" s="17" t="s">
        <v>29</v>
      </c>
    </row>
    <row r="27" spans="1:20" ht="18" x14ac:dyDescent="0.25">
      <c r="A27" s="18"/>
      <c r="B27" s="9" t="s">
        <v>2</v>
      </c>
      <c r="C27" s="8" t="s">
        <v>13</v>
      </c>
      <c r="D27" s="5"/>
      <c r="E27" s="5"/>
      <c r="F27" s="5"/>
      <c r="G27" s="5"/>
      <c r="H27" s="5"/>
      <c r="I27" s="5"/>
      <c r="J27" s="3"/>
      <c r="K27" s="3">
        <f t="shared" si="16"/>
        <v>0</v>
      </c>
      <c r="L27" s="25" t="e">
        <f t="shared" si="17"/>
        <v>#DIV/0!</v>
      </c>
      <c r="M27" s="4"/>
      <c r="N27" s="4"/>
      <c r="O27" s="5"/>
      <c r="P27" s="5">
        <f t="shared" si="24"/>
        <v>0</v>
      </c>
      <c r="Q27" s="5">
        <f t="shared" si="19"/>
        <v>0</v>
      </c>
      <c r="R27" s="24" t="e">
        <f t="shared" si="20"/>
        <v>#DIV/0!</v>
      </c>
      <c r="S27" s="28"/>
      <c r="T27" s="17" t="s">
        <v>29</v>
      </c>
    </row>
    <row r="29" spans="1:20" ht="45.75" customHeight="1" x14ac:dyDescent="0.25">
      <c r="A29" s="18"/>
      <c r="B29" s="1" t="s">
        <v>32</v>
      </c>
      <c r="C29" s="2"/>
      <c r="D29" s="3">
        <f t="shared" ref="D29:F29" si="25">D30+D38+D39+D40</f>
        <v>0</v>
      </c>
      <c r="E29" s="3">
        <f t="shared" si="25"/>
        <v>0</v>
      </c>
      <c r="F29" s="3">
        <f t="shared" si="25"/>
        <v>1540502.3299999998</v>
      </c>
      <c r="G29" s="3">
        <f>G30+G38+G39+G40</f>
        <v>0</v>
      </c>
      <c r="H29" s="3">
        <f t="shared" ref="H29:J29" si="26">H30+H38+H39+H40</f>
        <v>0</v>
      </c>
      <c r="I29" s="3">
        <f t="shared" si="26"/>
        <v>0</v>
      </c>
      <c r="J29" s="3">
        <f t="shared" si="26"/>
        <v>18900</v>
      </c>
      <c r="K29" s="3">
        <f t="shared" ref="K29:K40" si="27">E29-J29</f>
        <v>-18900</v>
      </c>
      <c r="L29" s="25" t="e">
        <f t="shared" ref="L29:L40" si="28">J29/E29</f>
        <v>#DIV/0!</v>
      </c>
      <c r="M29" s="6">
        <f t="shared" ref="M29:N29" si="29">M30+M38+M39+M40</f>
        <v>0</v>
      </c>
      <c r="N29" s="6">
        <f t="shared" si="29"/>
        <v>0</v>
      </c>
      <c r="O29" s="3">
        <f>O30+O38+O39+O40</f>
        <v>745060</v>
      </c>
      <c r="P29" s="3">
        <f>P30+P38+P39+P40</f>
        <v>763960</v>
      </c>
      <c r="Q29" s="3">
        <f t="shared" ref="Q29:Q40" si="30">N29-P29</f>
        <v>-763960</v>
      </c>
      <c r="R29" s="23" t="e">
        <f t="shared" ref="R29:R40" si="31">P29/N29</f>
        <v>#DIV/0!</v>
      </c>
      <c r="S29" s="27"/>
      <c r="T29" s="17" t="s">
        <v>29</v>
      </c>
    </row>
    <row r="30" spans="1:20" ht="18" x14ac:dyDescent="0.25">
      <c r="A30" s="18"/>
      <c r="B30" s="7" t="s">
        <v>2</v>
      </c>
      <c r="C30" s="8" t="s">
        <v>3</v>
      </c>
      <c r="D30" s="5">
        <f>SUM(D31:D37)</f>
        <v>0</v>
      </c>
      <c r="E30" s="5">
        <f>SUM(E31:E37)</f>
        <v>0</v>
      </c>
      <c r="F30" s="5">
        <f t="shared" ref="F30:M30" si="32">SUM(F31:F37)</f>
        <v>1514351.3299999998</v>
      </c>
      <c r="G30" s="5">
        <f t="shared" si="32"/>
        <v>0</v>
      </c>
      <c r="H30" s="5">
        <f t="shared" si="32"/>
        <v>0</v>
      </c>
      <c r="I30" s="5">
        <f t="shared" si="32"/>
        <v>0</v>
      </c>
      <c r="J30" s="5">
        <f t="shared" si="32"/>
        <v>18900</v>
      </c>
      <c r="K30" s="3">
        <f t="shared" si="27"/>
        <v>-18900</v>
      </c>
      <c r="L30" s="25" t="e">
        <f t="shared" si="28"/>
        <v>#DIV/0!</v>
      </c>
      <c r="M30" s="4">
        <f t="shared" ref="M30:T30" si="33">SUM(M31:M37)</f>
        <v>0</v>
      </c>
      <c r="N30" s="4">
        <f t="shared" si="33"/>
        <v>0</v>
      </c>
      <c r="O30" s="4">
        <f t="shared" si="33"/>
        <v>303600</v>
      </c>
      <c r="P30" s="4">
        <f t="shared" si="33"/>
        <v>322500</v>
      </c>
      <c r="Q30" s="3">
        <f t="shared" si="30"/>
        <v>-322500</v>
      </c>
      <c r="R30" s="24" t="e">
        <f t="shared" si="31"/>
        <v>#DIV/0!</v>
      </c>
      <c r="S30" s="28"/>
      <c r="T30" s="17" t="s">
        <v>29</v>
      </c>
    </row>
    <row r="31" spans="1:20" ht="18" x14ac:dyDescent="0.25">
      <c r="A31" s="18"/>
      <c r="B31" s="9" t="s">
        <v>2</v>
      </c>
      <c r="C31" s="10" t="s">
        <v>4</v>
      </c>
      <c r="D31" s="3"/>
      <c r="E31" s="3"/>
      <c r="F31" s="3">
        <v>887609.99</v>
      </c>
      <c r="G31" s="3"/>
      <c r="H31" s="3"/>
      <c r="I31" s="3"/>
      <c r="J31" s="3"/>
      <c r="K31" s="3">
        <f t="shared" si="27"/>
        <v>0</v>
      </c>
      <c r="L31" s="25" t="e">
        <f t="shared" si="28"/>
        <v>#DIV/0!</v>
      </c>
      <c r="M31" s="11"/>
      <c r="N31" s="11"/>
      <c r="O31" s="3"/>
      <c r="P31" s="3">
        <f t="shared" ref="P31:P40" si="34">J31+O31</f>
        <v>0</v>
      </c>
      <c r="Q31" s="3">
        <f t="shared" si="30"/>
        <v>0</v>
      </c>
      <c r="R31" s="23" t="e">
        <f t="shared" si="31"/>
        <v>#DIV/0!</v>
      </c>
      <c r="S31" s="27"/>
      <c r="T31" s="17" t="s">
        <v>29</v>
      </c>
    </row>
    <row r="32" spans="1:20" ht="18" x14ac:dyDescent="0.25">
      <c r="A32" s="18"/>
      <c r="B32" s="9" t="s">
        <v>2</v>
      </c>
      <c r="C32" s="10" t="s">
        <v>5</v>
      </c>
      <c r="D32" s="3"/>
      <c r="E32" s="3"/>
      <c r="F32" s="3">
        <v>595954.68000000005</v>
      </c>
      <c r="G32" s="3"/>
      <c r="H32" s="3"/>
      <c r="I32" s="3"/>
      <c r="J32" s="3">
        <f>3150*6</f>
        <v>18900</v>
      </c>
      <c r="K32" s="3">
        <f t="shared" si="27"/>
        <v>-18900</v>
      </c>
      <c r="L32" s="25" t="e">
        <f t="shared" si="28"/>
        <v>#DIV/0!</v>
      </c>
      <c r="M32" s="11"/>
      <c r="N32" s="11"/>
      <c r="O32" s="3">
        <f>322500-J32</f>
        <v>303600</v>
      </c>
      <c r="P32" s="3">
        <f t="shared" si="34"/>
        <v>322500</v>
      </c>
      <c r="Q32" s="3">
        <f t="shared" si="30"/>
        <v>-322500</v>
      </c>
      <c r="R32" s="23" t="e">
        <f t="shared" si="31"/>
        <v>#DIV/0!</v>
      </c>
      <c r="S32" s="27"/>
      <c r="T32" s="17" t="s">
        <v>29</v>
      </c>
    </row>
    <row r="33" spans="1:20" ht="18" x14ac:dyDescent="0.25">
      <c r="A33" s="18"/>
      <c r="B33" s="9" t="s">
        <v>2</v>
      </c>
      <c r="C33" s="10" t="s">
        <v>6</v>
      </c>
      <c r="D33" s="3"/>
      <c r="E33" s="3"/>
      <c r="F33" s="3"/>
      <c r="G33" s="3"/>
      <c r="H33" s="3"/>
      <c r="I33" s="3"/>
      <c r="J33" s="3"/>
      <c r="K33" s="3">
        <f t="shared" si="27"/>
        <v>0</v>
      </c>
      <c r="L33" s="25" t="e">
        <f t="shared" si="28"/>
        <v>#DIV/0!</v>
      </c>
      <c r="M33" s="11"/>
      <c r="N33" s="11"/>
      <c r="O33" s="3"/>
      <c r="P33" s="3">
        <f t="shared" si="34"/>
        <v>0</v>
      </c>
      <c r="Q33" s="3">
        <f t="shared" si="30"/>
        <v>0</v>
      </c>
      <c r="R33" s="23" t="e">
        <f t="shared" si="31"/>
        <v>#DIV/0!</v>
      </c>
      <c r="S33" s="27"/>
      <c r="T33" s="17" t="s">
        <v>29</v>
      </c>
    </row>
    <row r="34" spans="1:20" ht="18" x14ac:dyDescent="0.25">
      <c r="A34" s="18"/>
      <c r="B34" s="9" t="s">
        <v>2</v>
      </c>
      <c r="C34" s="12" t="s">
        <v>7</v>
      </c>
      <c r="D34" s="3"/>
      <c r="E34" s="3"/>
      <c r="F34" s="3"/>
      <c r="G34" s="3"/>
      <c r="H34" s="3"/>
      <c r="I34" s="3"/>
      <c r="J34" s="3"/>
      <c r="K34" s="3">
        <f t="shared" si="27"/>
        <v>0</v>
      </c>
      <c r="L34" s="25" t="e">
        <f t="shared" si="28"/>
        <v>#DIV/0!</v>
      </c>
      <c r="M34" s="11"/>
      <c r="N34" s="11"/>
      <c r="O34" s="3"/>
      <c r="P34" s="3">
        <f t="shared" si="34"/>
        <v>0</v>
      </c>
      <c r="Q34" s="3">
        <f t="shared" si="30"/>
        <v>0</v>
      </c>
      <c r="R34" s="23" t="e">
        <f t="shared" si="31"/>
        <v>#DIV/0!</v>
      </c>
      <c r="S34" s="27"/>
      <c r="T34" s="17" t="s">
        <v>29</v>
      </c>
    </row>
    <row r="35" spans="1:20" ht="18" x14ac:dyDescent="0.25">
      <c r="A35" s="18"/>
      <c r="B35" s="9" t="s">
        <v>2</v>
      </c>
      <c r="C35" s="12" t="s">
        <v>8</v>
      </c>
      <c r="D35" s="3"/>
      <c r="E35" s="3"/>
      <c r="F35" s="3"/>
      <c r="G35" s="3"/>
      <c r="H35" s="3"/>
      <c r="I35" s="3"/>
      <c r="J35" s="3"/>
      <c r="K35" s="3">
        <f t="shared" si="27"/>
        <v>0</v>
      </c>
      <c r="L35" s="25" t="e">
        <f t="shared" si="28"/>
        <v>#DIV/0!</v>
      </c>
      <c r="M35" s="11"/>
      <c r="N35" s="11"/>
      <c r="O35" s="3"/>
      <c r="P35" s="3">
        <f t="shared" si="34"/>
        <v>0</v>
      </c>
      <c r="Q35" s="3">
        <f t="shared" si="30"/>
        <v>0</v>
      </c>
      <c r="R35" s="23" t="e">
        <f t="shared" si="31"/>
        <v>#DIV/0!</v>
      </c>
      <c r="S35" s="27"/>
      <c r="T35" s="17" t="s">
        <v>29</v>
      </c>
    </row>
    <row r="36" spans="1:20" ht="18" x14ac:dyDescent="0.25">
      <c r="A36" s="18"/>
      <c r="B36" s="9" t="s">
        <v>2</v>
      </c>
      <c r="C36" s="12" t="s">
        <v>9</v>
      </c>
      <c r="D36" s="3"/>
      <c r="E36" s="3"/>
      <c r="F36" s="3">
        <v>25458.9</v>
      </c>
      <c r="G36" s="3"/>
      <c r="H36" s="3"/>
      <c r="I36" s="3"/>
      <c r="J36" s="3"/>
      <c r="K36" s="3">
        <f t="shared" si="27"/>
        <v>0</v>
      </c>
      <c r="L36" s="25" t="e">
        <f t="shared" si="28"/>
        <v>#DIV/0!</v>
      </c>
      <c r="M36" s="11"/>
      <c r="N36" s="11"/>
      <c r="O36" s="3"/>
      <c r="P36" s="3">
        <f t="shared" si="34"/>
        <v>0</v>
      </c>
      <c r="Q36" s="3">
        <f t="shared" si="30"/>
        <v>0</v>
      </c>
      <c r="R36" s="23" t="e">
        <f t="shared" si="31"/>
        <v>#DIV/0!</v>
      </c>
      <c r="S36" s="27"/>
      <c r="T36" s="17" t="s">
        <v>29</v>
      </c>
    </row>
    <row r="37" spans="1:20" ht="18" x14ac:dyDescent="0.25">
      <c r="A37" s="18"/>
      <c r="B37" s="9" t="s">
        <v>2</v>
      </c>
      <c r="C37" s="12" t="s">
        <v>10</v>
      </c>
      <c r="D37" s="3"/>
      <c r="E37" s="3"/>
      <c r="F37" s="3">
        <v>5327.76</v>
      </c>
      <c r="G37" s="3"/>
      <c r="H37" s="3"/>
      <c r="I37" s="3"/>
      <c r="J37" s="3"/>
      <c r="K37" s="3">
        <f t="shared" si="27"/>
        <v>0</v>
      </c>
      <c r="L37" s="25" t="e">
        <f t="shared" si="28"/>
        <v>#DIV/0!</v>
      </c>
      <c r="M37" s="11"/>
      <c r="N37" s="11"/>
      <c r="O37" s="3"/>
      <c r="P37" s="3">
        <f t="shared" si="34"/>
        <v>0</v>
      </c>
      <c r="Q37" s="3">
        <f t="shared" si="30"/>
        <v>0</v>
      </c>
      <c r="R37" s="23" t="e">
        <f t="shared" si="31"/>
        <v>#DIV/0!</v>
      </c>
      <c r="S37" s="27"/>
      <c r="T37" s="17" t="s">
        <v>29</v>
      </c>
    </row>
    <row r="38" spans="1:20" ht="36" x14ac:dyDescent="0.25">
      <c r="A38" s="18"/>
      <c r="B38" s="9" t="s">
        <v>2</v>
      </c>
      <c r="C38" s="8" t="s">
        <v>11</v>
      </c>
      <c r="D38" s="5"/>
      <c r="E38" s="5"/>
      <c r="F38" s="5">
        <v>26151</v>
      </c>
      <c r="G38" s="5"/>
      <c r="H38" s="5"/>
      <c r="I38" s="5"/>
      <c r="J38" s="3"/>
      <c r="K38" s="3">
        <f t="shared" si="27"/>
        <v>0</v>
      </c>
      <c r="L38" s="25" t="e">
        <f t="shared" si="28"/>
        <v>#DIV/0!</v>
      </c>
      <c r="M38" s="4"/>
      <c r="N38" s="4"/>
      <c r="O38" s="5">
        <v>441460</v>
      </c>
      <c r="P38" s="5">
        <f>J38+O38</f>
        <v>441460</v>
      </c>
      <c r="Q38" s="5">
        <f t="shared" si="30"/>
        <v>-441460</v>
      </c>
      <c r="R38" s="24" t="e">
        <f t="shared" si="31"/>
        <v>#DIV/0!</v>
      </c>
      <c r="S38" s="28"/>
      <c r="T38" s="17" t="s">
        <v>29</v>
      </c>
    </row>
    <row r="39" spans="1:20" ht="18" x14ac:dyDescent="0.25">
      <c r="A39" s="18"/>
      <c r="B39" s="9" t="s">
        <v>2</v>
      </c>
      <c r="C39" s="8" t="s">
        <v>12</v>
      </c>
      <c r="D39" s="5"/>
      <c r="E39" s="5"/>
      <c r="F39" s="5"/>
      <c r="G39" s="5"/>
      <c r="H39" s="5"/>
      <c r="I39" s="5"/>
      <c r="J39" s="3"/>
      <c r="K39" s="3">
        <f t="shared" si="27"/>
        <v>0</v>
      </c>
      <c r="L39" s="25" t="e">
        <f t="shared" si="28"/>
        <v>#DIV/0!</v>
      </c>
      <c r="M39" s="4"/>
      <c r="N39" s="4"/>
      <c r="O39" s="5"/>
      <c r="P39" s="5">
        <f t="shared" ref="P39:P40" si="35">J39+O39</f>
        <v>0</v>
      </c>
      <c r="Q39" s="5">
        <f t="shared" si="30"/>
        <v>0</v>
      </c>
      <c r="R39" s="24" t="e">
        <f t="shared" si="31"/>
        <v>#DIV/0!</v>
      </c>
      <c r="S39" s="28"/>
      <c r="T39" s="17" t="s">
        <v>29</v>
      </c>
    </row>
    <row r="40" spans="1:20" ht="18" x14ac:dyDescent="0.25">
      <c r="A40" s="18"/>
      <c r="B40" s="9" t="s">
        <v>2</v>
      </c>
      <c r="C40" s="8" t="s">
        <v>13</v>
      </c>
      <c r="D40" s="5"/>
      <c r="E40" s="5"/>
      <c r="F40" s="5"/>
      <c r="G40" s="5"/>
      <c r="H40" s="5"/>
      <c r="I40" s="5"/>
      <c r="J40" s="3"/>
      <c r="K40" s="3">
        <f t="shared" si="27"/>
        <v>0</v>
      </c>
      <c r="L40" s="25" t="e">
        <f t="shared" si="28"/>
        <v>#DIV/0!</v>
      </c>
      <c r="M40" s="4"/>
      <c r="N40" s="4"/>
      <c r="O40" s="5"/>
      <c r="P40" s="5">
        <f t="shared" si="35"/>
        <v>0</v>
      </c>
      <c r="Q40" s="5">
        <f t="shared" si="30"/>
        <v>0</v>
      </c>
      <c r="R40" s="24" t="e">
        <f t="shared" si="31"/>
        <v>#DIV/0!</v>
      </c>
      <c r="S40" s="28"/>
      <c r="T40" s="17" t="s">
        <v>29</v>
      </c>
    </row>
    <row r="42" spans="1:20" ht="45.75" customHeight="1" x14ac:dyDescent="0.25">
      <c r="A42" s="18"/>
      <c r="B42" s="1" t="s">
        <v>33</v>
      </c>
      <c r="C42" s="2"/>
      <c r="D42" s="3">
        <f t="shared" ref="D42:F42" si="36">D43+D51+D52+D53</f>
        <v>0</v>
      </c>
      <c r="E42" s="3">
        <f t="shared" si="36"/>
        <v>0</v>
      </c>
      <c r="F42" s="3">
        <f t="shared" si="36"/>
        <v>1540502.3299999998</v>
      </c>
      <c r="G42" s="3">
        <f>G43+G51+G52+G53</f>
        <v>0</v>
      </c>
      <c r="H42" s="3">
        <f t="shared" ref="H42:J42" si="37">H43+H51+H52+H53</f>
        <v>0</v>
      </c>
      <c r="I42" s="3">
        <f t="shared" si="37"/>
        <v>0</v>
      </c>
      <c r="J42" s="3">
        <f t="shared" si="37"/>
        <v>444862</v>
      </c>
      <c r="K42" s="3">
        <f t="shared" ref="K42:K53" si="38">E42-J42</f>
        <v>-444862</v>
      </c>
      <c r="L42" s="25" t="e">
        <f t="shared" ref="L42:L53" si="39">J42/E42</f>
        <v>#DIV/0!</v>
      </c>
      <c r="M42" s="6">
        <f t="shared" ref="M42:N42" si="40">M43+M51+M52+M53</f>
        <v>0</v>
      </c>
      <c r="N42" s="6">
        <f t="shared" si="40"/>
        <v>0</v>
      </c>
      <c r="O42" s="3">
        <f>O43+O51+O52+O53</f>
        <v>522000</v>
      </c>
      <c r="P42" s="3">
        <f>P43+P51+P52+P53</f>
        <v>966862</v>
      </c>
      <c r="Q42" s="3">
        <f t="shared" ref="Q42:Q53" si="41">N42-P42</f>
        <v>-966862</v>
      </c>
      <c r="R42" s="23" t="e">
        <f t="shared" ref="R42:R53" si="42">P42/N42</f>
        <v>#DIV/0!</v>
      </c>
      <c r="S42" s="27"/>
      <c r="T42" s="17" t="s">
        <v>29</v>
      </c>
    </row>
    <row r="43" spans="1:20" ht="18" x14ac:dyDescent="0.25">
      <c r="A43" s="18"/>
      <c r="B43" s="7" t="s">
        <v>2</v>
      </c>
      <c r="C43" s="8" t="s">
        <v>3</v>
      </c>
      <c r="D43" s="5">
        <f>SUM(D44:D50)</f>
        <v>0</v>
      </c>
      <c r="E43" s="5">
        <f>SUM(E44:E50)</f>
        <v>0</v>
      </c>
      <c r="F43" s="5">
        <f t="shared" ref="F43:M43" si="43">SUM(F44:F50)</f>
        <v>1514351.3299999998</v>
      </c>
      <c r="G43" s="5">
        <f t="shared" si="43"/>
        <v>0</v>
      </c>
      <c r="H43" s="5">
        <f t="shared" si="43"/>
        <v>0</v>
      </c>
      <c r="I43" s="5">
        <f t="shared" si="43"/>
        <v>0</v>
      </c>
      <c r="J43" s="5">
        <f t="shared" si="43"/>
        <v>429405</v>
      </c>
      <c r="K43" s="3">
        <f t="shared" si="38"/>
        <v>-429405</v>
      </c>
      <c r="L43" s="25" t="e">
        <f t="shared" si="39"/>
        <v>#DIV/0!</v>
      </c>
      <c r="M43" s="4">
        <f t="shared" ref="M43:T43" si="44">SUM(M44:M50)</f>
        <v>0</v>
      </c>
      <c r="N43" s="4">
        <f t="shared" si="44"/>
        <v>0</v>
      </c>
      <c r="O43" s="4">
        <f t="shared" si="44"/>
        <v>507000</v>
      </c>
      <c r="P43" s="4">
        <f t="shared" si="44"/>
        <v>936405</v>
      </c>
      <c r="Q43" s="3">
        <f t="shared" si="41"/>
        <v>-936405</v>
      </c>
      <c r="R43" s="24" t="e">
        <f t="shared" si="42"/>
        <v>#DIV/0!</v>
      </c>
      <c r="S43" s="28"/>
      <c r="T43" s="17" t="s">
        <v>29</v>
      </c>
    </row>
    <row r="44" spans="1:20" ht="18" x14ac:dyDescent="0.25">
      <c r="A44" s="18"/>
      <c r="B44" s="9" t="s">
        <v>2</v>
      </c>
      <c r="C44" s="10" t="s">
        <v>4</v>
      </c>
      <c r="D44" s="3"/>
      <c r="E44" s="3"/>
      <c r="F44" s="3">
        <v>887609.99</v>
      </c>
      <c r="G44" s="3"/>
      <c r="H44" s="3"/>
      <c r="I44" s="3"/>
      <c r="J44" s="3"/>
      <c r="K44" s="3">
        <f t="shared" si="38"/>
        <v>0</v>
      </c>
      <c r="L44" s="25" t="e">
        <f t="shared" si="39"/>
        <v>#DIV/0!</v>
      </c>
      <c r="M44" s="11"/>
      <c r="N44" s="11"/>
      <c r="O44" s="3"/>
      <c r="P44" s="3">
        <f t="shared" ref="P44:P53" si="45">J44+O44</f>
        <v>0</v>
      </c>
      <c r="Q44" s="3">
        <f t="shared" si="41"/>
        <v>0</v>
      </c>
      <c r="R44" s="23" t="e">
        <f t="shared" si="42"/>
        <v>#DIV/0!</v>
      </c>
      <c r="S44" s="27"/>
      <c r="T44" s="17" t="s">
        <v>29</v>
      </c>
    </row>
    <row r="45" spans="1:20" ht="18" x14ac:dyDescent="0.25">
      <c r="A45" s="18"/>
      <c r="B45" s="9" t="s">
        <v>2</v>
      </c>
      <c r="C45" s="10" t="s">
        <v>5</v>
      </c>
      <c r="D45" s="3"/>
      <c r="E45" s="3"/>
      <c r="F45" s="3">
        <v>595954.68000000005</v>
      </c>
      <c r="G45" s="3"/>
      <c r="H45" s="3"/>
      <c r="I45" s="3"/>
      <c r="J45" s="3">
        <f>370585+48000+5000</f>
        <v>423585</v>
      </c>
      <c r="K45" s="3">
        <f t="shared" si="38"/>
        <v>-423585</v>
      </c>
      <c r="L45" s="25" t="e">
        <f t="shared" si="39"/>
        <v>#DIV/0!</v>
      </c>
      <c r="M45" s="11"/>
      <c r="N45" s="11"/>
      <c r="O45" s="3">
        <v>500000</v>
      </c>
      <c r="P45" s="3">
        <f t="shared" si="45"/>
        <v>923585</v>
      </c>
      <c r="Q45" s="3">
        <f t="shared" si="41"/>
        <v>-923585</v>
      </c>
      <c r="R45" s="23" t="e">
        <f t="shared" si="42"/>
        <v>#DIV/0!</v>
      </c>
      <c r="S45" s="27"/>
      <c r="T45" s="17" t="s">
        <v>29</v>
      </c>
    </row>
    <row r="46" spans="1:20" ht="18" x14ac:dyDescent="0.25">
      <c r="A46" s="18"/>
      <c r="B46" s="9" t="s">
        <v>2</v>
      </c>
      <c r="C46" s="10" t="s">
        <v>6</v>
      </c>
      <c r="D46" s="3"/>
      <c r="E46" s="3"/>
      <c r="F46" s="3"/>
      <c r="G46" s="3"/>
      <c r="H46" s="3"/>
      <c r="I46" s="3"/>
      <c r="J46" s="3"/>
      <c r="K46" s="3">
        <f t="shared" si="38"/>
        <v>0</v>
      </c>
      <c r="L46" s="25" t="e">
        <f t="shared" si="39"/>
        <v>#DIV/0!</v>
      </c>
      <c r="M46" s="11"/>
      <c r="N46" s="11"/>
      <c r="O46" s="3"/>
      <c r="P46" s="3">
        <f t="shared" si="45"/>
        <v>0</v>
      </c>
      <c r="Q46" s="3">
        <f t="shared" si="41"/>
        <v>0</v>
      </c>
      <c r="R46" s="23" t="e">
        <f t="shared" si="42"/>
        <v>#DIV/0!</v>
      </c>
      <c r="S46" s="27"/>
      <c r="T46" s="17" t="s">
        <v>29</v>
      </c>
    </row>
    <row r="47" spans="1:20" ht="18" x14ac:dyDescent="0.25">
      <c r="A47" s="18"/>
      <c r="B47" s="9" t="s">
        <v>2</v>
      </c>
      <c r="C47" s="12" t="s">
        <v>7</v>
      </c>
      <c r="D47" s="3"/>
      <c r="E47" s="3"/>
      <c r="F47" s="3"/>
      <c r="G47" s="3"/>
      <c r="H47" s="3"/>
      <c r="I47" s="3"/>
      <c r="J47" s="3"/>
      <c r="K47" s="3">
        <f t="shared" si="38"/>
        <v>0</v>
      </c>
      <c r="L47" s="25" t="e">
        <f t="shared" si="39"/>
        <v>#DIV/0!</v>
      </c>
      <c r="M47" s="11"/>
      <c r="N47" s="11"/>
      <c r="O47" s="3"/>
      <c r="P47" s="3">
        <f t="shared" si="45"/>
        <v>0</v>
      </c>
      <c r="Q47" s="3">
        <f t="shared" si="41"/>
        <v>0</v>
      </c>
      <c r="R47" s="23" t="e">
        <f t="shared" si="42"/>
        <v>#DIV/0!</v>
      </c>
      <c r="S47" s="27"/>
      <c r="T47" s="17" t="s">
        <v>29</v>
      </c>
    </row>
    <row r="48" spans="1:20" ht="18" x14ac:dyDescent="0.25">
      <c r="A48" s="18"/>
      <c r="B48" s="9" t="s">
        <v>2</v>
      </c>
      <c r="C48" s="12" t="s">
        <v>8</v>
      </c>
      <c r="D48" s="3"/>
      <c r="E48" s="3"/>
      <c r="F48" s="3"/>
      <c r="G48" s="3"/>
      <c r="H48" s="3"/>
      <c r="I48" s="3"/>
      <c r="J48" s="3"/>
      <c r="K48" s="3">
        <f t="shared" si="38"/>
        <v>0</v>
      </c>
      <c r="L48" s="25" t="e">
        <f t="shared" si="39"/>
        <v>#DIV/0!</v>
      </c>
      <c r="M48" s="11"/>
      <c r="N48" s="11"/>
      <c r="O48" s="3"/>
      <c r="P48" s="3">
        <f t="shared" si="45"/>
        <v>0</v>
      </c>
      <c r="Q48" s="3">
        <f t="shared" si="41"/>
        <v>0</v>
      </c>
      <c r="R48" s="23" t="e">
        <f t="shared" si="42"/>
        <v>#DIV/0!</v>
      </c>
      <c r="S48" s="27"/>
      <c r="T48" s="17" t="s">
        <v>29</v>
      </c>
    </row>
    <row r="49" spans="1:20" ht="18" x14ac:dyDescent="0.25">
      <c r="A49" s="18"/>
      <c r="B49" s="9" t="s">
        <v>2</v>
      </c>
      <c r="C49" s="12" t="s">
        <v>9</v>
      </c>
      <c r="D49" s="3"/>
      <c r="E49" s="3"/>
      <c r="F49" s="3">
        <v>25458.9</v>
      </c>
      <c r="G49" s="3"/>
      <c r="H49" s="3"/>
      <c r="I49" s="3"/>
      <c r="J49" s="3">
        <f>4820+1000</f>
        <v>5820</v>
      </c>
      <c r="K49" s="3">
        <f t="shared" si="38"/>
        <v>-5820</v>
      </c>
      <c r="L49" s="25" t="e">
        <f t="shared" si="39"/>
        <v>#DIV/0!</v>
      </c>
      <c r="M49" s="11"/>
      <c r="N49" s="11"/>
      <c r="O49" s="3">
        <v>7000</v>
      </c>
      <c r="P49" s="3">
        <f t="shared" si="45"/>
        <v>12820</v>
      </c>
      <c r="Q49" s="3">
        <f t="shared" si="41"/>
        <v>-12820</v>
      </c>
      <c r="R49" s="23" t="e">
        <f t="shared" si="42"/>
        <v>#DIV/0!</v>
      </c>
      <c r="S49" s="27"/>
      <c r="T49" s="17" t="s">
        <v>29</v>
      </c>
    </row>
    <row r="50" spans="1:20" ht="18" x14ac:dyDescent="0.25">
      <c r="A50" s="18"/>
      <c r="B50" s="9" t="s">
        <v>2</v>
      </c>
      <c r="C50" s="12" t="s">
        <v>10</v>
      </c>
      <c r="D50" s="3"/>
      <c r="E50" s="3"/>
      <c r="F50" s="3">
        <v>5327.76</v>
      </c>
      <c r="G50" s="3"/>
      <c r="H50" s="3"/>
      <c r="I50" s="3"/>
      <c r="J50" s="3"/>
      <c r="K50" s="3">
        <f t="shared" si="38"/>
        <v>0</v>
      </c>
      <c r="L50" s="25" t="e">
        <f t="shared" si="39"/>
        <v>#DIV/0!</v>
      </c>
      <c r="M50" s="11"/>
      <c r="N50" s="11"/>
      <c r="O50" s="3"/>
      <c r="P50" s="3">
        <f t="shared" si="45"/>
        <v>0</v>
      </c>
      <c r="Q50" s="3">
        <f t="shared" si="41"/>
        <v>0</v>
      </c>
      <c r="R50" s="23" t="e">
        <f t="shared" si="42"/>
        <v>#DIV/0!</v>
      </c>
      <c r="S50" s="27"/>
      <c r="T50" s="17" t="s">
        <v>29</v>
      </c>
    </row>
    <row r="51" spans="1:20" ht="36" x14ac:dyDescent="0.25">
      <c r="A51" s="18"/>
      <c r="B51" s="9" t="s">
        <v>2</v>
      </c>
      <c r="C51" s="8" t="s">
        <v>11</v>
      </c>
      <c r="D51" s="5"/>
      <c r="E51" s="5"/>
      <c r="F51" s="5">
        <v>26151</v>
      </c>
      <c r="G51" s="5"/>
      <c r="H51" s="5"/>
      <c r="I51" s="5"/>
      <c r="J51" s="3">
        <v>15457</v>
      </c>
      <c r="K51" s="3">
        <f t="shared" si="38"/>
        <v>-15457</v>
      </c>
      <c r="L51" s="25" t="e">
        <f t="shared" si="39"/>
        <v>#DIV/0!</v>
      </c>
      <c r="M51" s="4"/>
      <c r="N51" s="4"/>
      <c r="O51" s="5">
        <v>15000</v>
      </c>
      <c r="P51" s="5">
        <f>J51+O51</f>
        <v>30457</v>
      </c>
      <c r="Q51" s="5">
        <f t="shared" si="41"/>
        <v>-30457</v>
      </c>
      <c r="R51" s="24" t="e">
        <f t="shared" si="42"/>
        <v>#DIV/0!</v>
      </c>
      <c r="S51" s="28"/>
      <c r="T51" s="17" t="s">
        <v>29</v>
      </c>
    </row>
    <row r="52" spans="1:20" ht="18" x14ac:dyDescent="0.25">
      <c r="A52" s="18"/>
      <c r="B52" s="9" t="s">
        <v>2</v>
      </c>
      <c r="C52" s="8" t="s">
        <v>12</v>
      </c>
      <c r="D52" s="5"/>
      <c r="E52" s="5"/>
      <c r="F52" s="5"/>
      <c r="G52" s="5"/>
      <c r="H52" s="5"/>
      <c r="I52" s="5"/>
      <c r="J52" s="3"/>
      <c r="K52" s="3">
        <f t="shared" si="38"/>
        <v>0</v>
      </c>
      <c r="L52" s="25" t="e">
        <f t="shared" si="39"/>
        <v>#DIV/0!</v>
      </c>
      <c r="M52" s="4"/>
      <c r="N52" s="4"/>
      <c r="O52" s="5"/>
      <c r="P52" s="5">
        <f t="shared" ref="P52:P53" si="46">J52+O52</f>
        <v>0</v>
      </c>
      <c r="Q52" s="5">
        <f t="shared" si="41"/>
        <v>0</v>
      </c>
      <c r="R52" s="24" t="e">
        <f t="shared" si="42"/>
        <v>#DIV/0!</v>
      </c>
      <c r="S52" s="28"/>
      <c r="T52" s="17" t="s">
        <v>29</v>
      </c>
    </row>
    <row r="53" spans="1:20" ht="18" x14ac:dyDescent="0.25">
      <c r="A53" s="18"/>
      <c r="B53" s="9" t="s">
        <v>2</v>
      </c>
      <c r="C53" s="8" t="s">
        <v>13</v>
      </c>
      <c r="D53" s="5"/>
      <c r="E53" s="5"/>
      <c r="F53" s="5"/>
      <c r="G53" s="5"/>
      <c r="H53" s="5"/>
      <c r="I53" s="5"/>
      <c r="J53" s="3"/>
      <c r="K53" s="3">
        <f t="shared" si="38"/>
        <v>0</v>
      </c>
      <c r="L53" s="25" t="e">
        <f t="shared" si="39"/>
        <v>#DIV/0!</v>
      </c>
      <c r="M53" s="4"/>
      <c r="N53" s="4"/>
      <c r="O53" s="5"/>
      <c r="P53" s="5">
        <f t="shared" si="46"/>
        <v>0</v>
      </c>
      <c r="Q53" s="5">
        <f t="shared" si="41"/>
        <v>0</v>
      </c>
      <c r="R53" s="24" t="e">
        <f t="shared" si="42"/>
        <v>#DIV/0!</v>
      </c>
      <c r="S53" s="28"/>
      <c r="T53" s="17" t="s">
        <v>29</v>
      </c>
    </row>
    <row r="55" spans="1:20" ht="45.75" customHeight="1" x14ac:dyDescent="0.25">
      <c r="A55" s="18"/>
      <c r="B55" s="1" t="s">
        <v>34</v>
      </c>
      <c r="C55" s="2"/>
      <c r="D55" s="3">
        <f t="shared" ref="D55:F55" si="47">D56+D64+D65+D66</f>
        <v>0</v>
      </c>
      <c r="E55" s="3">
        <f t="shared" si="47"/>
        <v>0</v>
      </c>
      <c r="F55" s="3">
        <f t="shared" si="47"/>
        <v>1540502.3299999998</v>
      </c>
      <c r="G55" s="3">
        <f>G56+G64+G65+G66</f>
        <v>0</v>
      </c>
      <c r="H55" s="3">
        <f t="shared" ref="H55:J55" si="48">H56+H64+H65+H66</f>
        <v>0</v>
      </c>
      <c r="I55" s="3">
        <f t="shared" si="48"/>
        <v>0</v>
      </c>
      <c r="J55" s="3">
        <f t="shared" si="48"/>
        <v>12000</v>
      </c>
      <c r="K55" s="3">
        <f t="shared" ref="K55:K66" si="49">E55-J55</f>
        <v>-12000</v>
      </c>
      <c r="L55" s="25" t="e">
        <f t="shared" ref="L55:L66" si="50">J55/E55</f>
        <v>#DIV/0!</v>
      </c>
      <c r="M55" s="6">
        <f t="shared" ref="M55:N55" si="51">M56+M64+M65+M66</f>
        <v>0</v>
      </c>
      <c r="N55" s="6">
        <f t="shared" si="51"/>
        <v>0</v>
      </c>
      <c r="O55" s="3">
        <f>O56+O64+O65+O66</f>
        <v>19635</v>
      </c>
      <c r="P55" s="3">
        <f>P56+P64+P65+P66</f>
        <v>31635</v>
      </c>
      <c r="Q55" s="3">
        <f t="shared" ref="Q55:Q66" si="52">N55-P55</f>
        <v>-31635</v>
      </c>
      <c r="R55" s="23" t="e">
        <f t="shared" ref="R55:R66" si="53">P55/N55</f>
        <v>#DIV/0!</v>
      </c>
      <c r="S55" s="27"/>
      <c r="T55" s="17" t="s">
        <v>29</v>
      </c>
    </row>
    <row r="56" spans="1:20" ht="18" x14ac:dyDescent="0.25">
      <c r="A56" s="18"/>
      <c r="B56" s="7" t="s">
        <v>2</v>
      </c>
      <c r="C56" s="8" t="s">
        <v>3</v>
      </c>
      <c r="D56" s="5">
        <f>SUM(D57:D63)</f>
        <v>0</v>
      </c>
      <c r="E56" s="5">
        <f>SUM(E57:E63)</f>
        <v>0</v>
      </c>
      <c r="F56" s="5">
        <f t="shared" ref="F56:M56" si="54">SUM(F57:F63)</f>
        <v>1514351.3299999998</v>
      </c>
      <c r="G56" s="5">
        <f t="shared" si="54"/>
        <v>0</v>
      </c>
      <c r="H56" s="5">
        <f t="shared" si="54"/>
        <v>0</v>
      </c>
      <c r="I56" s="5">
        <f t="shared" si="54"/>
        <v>0</v>
      </c>
      <c r="J56" s="5">
        <f t="shared" si="54"/>
        <v>12000</v>
      </c>
      <c r="K56" s="3">
        <f t="shared" si="49"/>
        <v>-12000</v>
      </c>
      <c r="L56" s="25" t="e">
        <f t="shared" si="50"/>
        <v>#DIV/0!</v>
      </c>
      <c r="M56" s="4">
        <f t="shared" ref="M56:T56" si="55">SUM(M57:M63)</f>
        <v>0</v>
      </c>
      <c r="N56" s="4">
        <f t="shared" si="55"/>
        <v>0</v>
      </c>
      <c r="O56" s="4">
        <f t="shared" si="55"/>
        <v>19635</v>
      </c>
      <c r="P56" s="4">
        <f t="shared" si="55"/>
        <v>31635</v>
      </c>
      <c r="Q56" s="3">
        <f t="shared" si="52"/>
        <v>-31635</v>
      </c>
      <c r="R56" s="24" t="e">
        <f t="shared" si="53"/>
        <v>#DIV/0!</v>
      </c>
      <c r="S56" s="28"/>
      <c r="T56" s="17" t="s">
        <v>29</v>
      </c>
    </row>
    <row r="57" spans="1:20" ht="18" x14ac:dyDescent="0.25">
      <c r="A57" s="18"/>
      <c r="B57" s="9" t="s">
        <v>2</v>
      </c>
      <c r="C57" s="10" t="s">
        <v>4</v>
      </c>
      <c r="D57" s="3"/>
      <c r="E57" s="3"/>
      <c r="F57" s="3">
        <v>887609.99</v>
      </c>
      <c r="G57" s="3"/>
      <c r="H57" s="3"/>
      <c r="I57" s="3"/>
      <c r="J57" s="3"/>
      <c r="K57" s="3">
        <f t="shared" si="49"/>
        <v>0</v>
      </c>
      <c r="L57" s="25" t="e">
        <f t="shared" si="50"/>
        <v>#DIV/0!</v>
      </c>
      <c r="M57" s="11"/>
      <c r="N57" s="11"/>
      <c r="O57" s="3"/>
      <c r="P57" s="3">
        <f t="shared" ref="P57:P66" si="56">J57+O57</f>
        <v>0</v>
      </c>
      <c r="Q57" s="3">
        <f t="shared" si="52"/>
        <v>0</v>
      </c>
      <c r="R57" s="23" t="e">
        <f t="shared" si="53"/>
        <v>#DIV/0!</v>
      </c>
      <c r="S57" s="27"/>
      <c r="T57" s="17" t="s">
        <v>29</v>
      </c>
    </row>
    <row r="58" spans="1:20" ht="18" x14ac:dyDescent="0.25">
      <c r="A58" s="18"/>
      <c r="B58" s="9" t="s">
        <v>2</v>
      </c>
      <c r="C58" s="10" t="s">
        <v>5</v>
      </c>
      <c r="D58" s="3"/>
      <c r="E58" s="3"/>
      <c r="F58" s="3">
        <v>595954.68000000005</v>
      </c>
      <c r="G58" s="3"/>
      <c r="H58" s="3"/>
      <c r="I58" s="3"/>
      <c r="J58" s="3">
        <v>12000</v>
      </c>
      <c r="K58" s="3">
        <f t="shared" si="49"/>
        <v>-12000</v>
      </c>
      <c r="L58" s="25" t="e">
        <f t="shared" si="50"/>
        <v>#DIV/0!</v>
      </c>
      <c r="M58" s="11"/>
      <c r="N58" s="11"/>
      <c r="O58" s="3">
        <f>31635-J58</f>
        <v>19635</v>
      </c>
      <c r="P58" s="3">
        <f t="shared" si="56"/>
        <v>31635</v>
      </c>
      <c r="Q58" s="3">
        <f t="shared" si="52"/>
        <v>-31635</v>
      </c>
      <c r="R58" s="23" t="e">
        <f t="shared" si="53"/>
        <v>#DIV/0!</v>
      </c>
      <c r="S58" s="27"/>
      <c r="T58" s="17" t="s">
        <v>29</v>
      </c>
    </row>
    <row r="59" spans="1:20" ht="18" x14ac:dyDescent="0.25">
      <c r="A59" s="18"/>
      <c r="B59" s="9" t="s">
        <v>2</v>
      </c>
      <c r="C59" s="10" t="s">
        <v>6</v>
      </c>
      <c r="D59" s="3"/>
      <c r="E59" s="3"/>
      <c r="F59" s="3"/>
      <c r="G59" s="3"/>
      <c r="H59" s="3"/>
      <c r="I59" s="3"/>
      <c r="J59" s="3"/>
      <c r="K59" s="3">
        <f t="shared" si="49"/>
        <v>0</v>
      </c>
      <c r="L59" s="25" t="e">
        <f t="shared" si="50"/>
        <v>#DIV/0!</v>
      </c>
      <c r="M59" s="11"/>
      <c r="N59" s="11"/>
      <c r="O59" s="3"/>
      <c r="P59" s="3">
        <f t="shared" si="56"/>
        <v>0</v>
      </c>
      <c r="Q59" s="3">
        <f t="shared" si="52"/>
        <v>0</v>
      </c>
      <c r="R59" s="23" t="e">
        <f t="shared" si="53"/>
        <v>#DIV/0!</v>
      </c>
      <c r="S59" s="27"/>
      <c r="T59" s="17" t="s">
        <v>29</v>
      </c>
    </row>
    <row r="60" spans="1:20" ht="18" x14ac:dyDescent="0.25">
      <c r="A60" s="18"/>
      <c r="B60" s="9" t="s">
        <v>2</v>
      </c>
      <c r="C60" s="12" t="s">
        <v>7</v>
      </c>
      <c r="D60" s="3"/>
      <c r="E60" s="3"/>
      <c r="F60" s="3"/>
      <c r="G60" s="3"/>
      <c r="H60" s="3"/>
      <c r="I60" s="3"/>
      <c r="J60" s="3"/>
      <c r="K60" s="3">
        <f t="shared" si="49"/>
        <v>0</v>
      </c>
      <c r="L60" s="25" t="e">
        <f t="shared" si="50"/>
        <v>#DIV/0!</v>
      </c>
      <c r="M60" s="11"/>
      <c r="N60" s="11"/>
      <c r="O60" s="3"/>
      <c r="P60" s="3">
        <f t="shared" si="56"/>
        <v>0</v>
      </c>
      <c r="Q60" s="3">
        <f t="shared" si="52"/>
        <v>0</v>
      </c>
      <c r="R60" s="23" t="e">
        <f t="shared" si="53"/>
        <v>#DIV/0!</v>
      </c>
      <c r="S60" s="27"/>
      <c r="T60" s="17" t="s">
        <v>29</v>
      </c>
    </row>
    <row r="61" spans="1:20" ht="18" x14ac:dyDescent="0.25">
      <c r="A61" s="18"/>
      <c r="B61" s="9" t="s">
        <v>2</v>
      </c>
      <c r="C61" s="12" t="s">
        <v>8</v>
      </c>
      <c r="D61" s="3"/>
      <c r="E61" s="3"/>
      <c r="F61" s="3"/>
      <c r="G61" s="3"/>
      <c r="H61" s="3"/>
      <c r="I61" s="3"/>
      <c r="J61" s="3"/>
      <c r="K61" s="3">
        <f t="shared" si="49"/>
        <v>0</v>
      </c>
      <c r="L61" s="25" t="e">
        <f t="shared" si="50"/>
        <v>#DIV/0!</v>
      </c>
      <c r="M61" s="11"/>
      <c r="N61" s="11"/>
      <c r="O61" s="3"/>
      <c r="P61" s="3">
        <f t="shared" si="56"/>
        <v>0</v>
      </c>
      <c r="Q61" s="3">
        <f t="shared" si="52"/>
        <v>0</v>
      </c>
      <c r="R61" s="23" t="e">
        <f t="shared" si="53"/>
        <v>#DIV/0!</v>
      </c>
      <c r="S61" s="27"/>
      <c r="T61" s="17" t="s">
        <v>29</v>
      </c>
    </row>
    <row r="62" spans="1:20" ht="18" x14ac:dyDescent="0.25">
      <c r="A62" s="18"/>
      <c r="B62" s="9" t="s">
        <v>2</v>
      </c>
      <c r="C62" s="12" t="s">
        <v>9</v>
      </c>
      <c r="D62" s="3"/>
      <c r="E62" s="3"/>
      <c r="F62" s="3">
        <v>25458.9</v>
      </c>
      <c r="G62" s="3"/>
      <c r="H62" s="3"/>
      <c r="I62" s="3"/>
      <c r="J62" s="3"/>
      <c r="K62" s="3">
        <f t="shared" si="49"/>
        <v>0</v>
      </c>
      <c r="L62" s="25" t="e">
        <f t="shared" si="50"/>
        <v>#DIV/0!</v>
      </c>
      <c r="M62" s="11"/>
      <c r="N62" s="11"/>
      <c r="O62" s="3"/>
      <c r="P62" s="3">
        <f t="shared" si="56"/>
        <v>0</v>
      </c>
      <c r="Q62" s="3">
        <f t="shared" si="52"/>
        <v>0</v>
      </c>
      <c r="R62" s="23" t="e">
        <f t="shared" si="53"/>
        <v>#DIV/0!</v>
      </c>
      <c r="S62" s="27"/>
      <c r="T62" s="17" t="s">
        <v>29</v>
      </c>
    </row>
    <row r="63" spans="1:20" ht="18" x14ac:dyDescent="0.25">
      <c r="A63" s="18"/>
      <c r="B63" s="9" t="s">
        <v>2</v>
      </c>
      <c r="C63" s="12" t="s">
        <v>10</v>
      </c>
      <c r="D63" s="3"/>
      <c r="E63" s="3"/>
      <c r="F63" s="3">
        <v>5327.76</v>
      </c>
      <c r="G63" s="3"/>
      <c r="H63" s="3"/>
      <c r="I63" s="3"/>
      <c r="J63" s="3"/>
      <c r="K63" s="3">
        <f t="shared" si="49"/>
        <v>0</v>
      </c>
      <c r="L63" s="25" t="e">
        <f t="shared" si="50"/>
        <v>#DIV/0!</v>
      </c>
      <c r="M63" s="11"/>
      <c r="N63" s="11"/>
      <c r="O63" s="3"/>
      <c r="P63" s="3">
        <f t="shared" si="56"/>
        <v>0</v>
      </c>
      <c r="Q63" s="3">
        <f t="shared" si="52"/>
        <v>0</v>
      </c>
      <c r="R63" s="23" t="e">
        <f t="shared" si="53"/>
        <v>#DIV/0!</v>
      </c>
      <c r="S63" s="27"/>
      <c r="T63" s="17" t="s">
        <v>29</v>
      </c>
    </row>
    <row r="64" spans="1:20" ht="36" x14ac:dyDescent="0.25">
      <c r="A64" s="18"/>
      <c r="B64" s="9" t="s">
        <v>2</v>
      </c>
      <c r="C64" s="8" t="s">
        <v>11</v>
      </c>
      <c r="D64" s="5"/>
      <c r="E64" s="5"/>
      <c r="F64" s="5">
        <v>26151</v>
      </c>
      <c r="G64" s="5"/>
      <c r="H64" s="5"/>
      <c r="I64" s="5"/>
      <c r="J64" s="3"/>
      <c r="K64" s="3">
        <f t="shared" si="49"/>
        <v>0</v>
      </c>
      <c r="L64" s="25" t="e">
        <f t="shared" si="50"/>
        <v>#DIV/0!</v>
      </c>
      <c r="M64" s="4"/>
      <c r="N64" s="4"/>
      <c r="O64" s="5"/>
      <c r="P64" s="5">
        <f>J64+O64</f>
        <v>0</v>
      </c>
      <c r="Q64" s="5">
        <f t="shared" si="52"/>
        <v>0</v>
      </c>
      <c r="R64" s="24" t="e">
        <f t="shared" si="53"/>
        <v>#DIV/0!</v>
      </c>
      <c r="S64" s="28"/>
      <c r="T64" s="17" t="s">
        <v>29</v>
      </c>
    </row>
    <row r="65" spans="1:20" ht="18" x14ac:dyDescent="0.25">
      <c r="A65" s="18"/>
      <c r="B65" s="9" t="s">
        <v>2</v>
      </c>
      <c r="C65" s="8" t="s">
        <v>12</v>
      </c>
      <c r="D65" s="5"/>
      <c r="E65" s="5"/>
      <c r="F65" s="5"/>
      <c r="G65" s="5"/>
      <c r="H65" s="5"/>
      <c r="I65" s="5"/>
      <c r="J65" s="3"/>
      <c r="K65" s="3">
        <f t="shared" si="49"/>
        <v>0</v>
      </c>
      <c r="L65" s="25" t="e">
        <f t="shared" si="50"/>
        <v>#DIV/0!</v>
      </c>
      <c r="M65" s="4"/>
      <c r="N65" s="4"/>
      <c r="O65" s="5"/>
      <c r="P65" s="5">
        <f t="shared" ref="P65:P66" si="57">J65+O65</f>
        <v>0</v>
      </c>
      <c r="Q65" s="5">
        <f t="shared" si="52"/>
        <v>0</v>
      </c>
      <c r="R65" s="24" t="e">
        <f t="shared" si="53"/>
        <v>#DIV/0!</v>
      </c>
      <c r="S65" s="28"/>
      <c r="T65" s="17" t="s">
        <v>29</v>
      </c>
    </row>
    <row r="66" spans="1:20" ht="18" x14ac:dyDescent="0.25">
      <c r="A66" s="18"/>
      <c r="B66" s="9" t="s">
        <v>2</v>
      </c>
      <c r="C66" s="8" t="s">
        <v>13</v>
      </c>
      <c r="D66" s="5"/>
      <c r="E66" s="5"/>
      <c r="F66" s="5"/>
      <c r="G66" s="5"/>
      <c r="H66" s="5"/>
      <c r="I66" s="5"/>
      <c r="J66" s="3"/>
      <c r="K66" s="3">
        <f t="shared" si="49"/>
        <v>0</v>
      </c>
      <c r="L66" s="25" t="e">
        <f t="shared" si="50"/>
        <v>#DIV/0!</v>
      </c>
      <c r="M66" s="4"/>
      <c r="N66" s="4"/>
      <c r="O66" s="5"/>
      <c r="P66" s="5">
        <f t="shared" si="57"/>
        <v>0</v>
      </c>
      <c r="Q66" s="5">
        <f t="shared" si="52"/>
        <v>0</v>
      </c>
      <c r="R66" s="24" t="e">
        <f t="shared" si="53"/>
        <v>#DIV/0!</v>
      </c>
      <c r="S66" s="28"/>
      <c r="T66" s="17" t="s">
        <v>29</v>
      </c>
    </row>
  </sheetData>
  <pageMargins left="0.15748031496063" right="0.15748031496063" top="0.39370078740157499" bottom="0.39370078740157499" header="0.39370078740157499" footer="0.39370078740157499"/>
  <pageSetup scale="44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მოსალოდნელი ხარჯები</vt:lpstr>
      <vt:lpstr>'მოსალოდნელი ხარჯები'!Print_Area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2019-05-30T07:07:30Z</dcterms:modified>
</cp:coreProperties>
</file>